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<sst xmlns="http://schemas.openxmlformats.org/spreadsheetml/2006/main" count="6316" uniqueCount="2914">
  <si>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</si>
  <si>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</si>
  <si>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</si>
  <si>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</si>
  <si>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</si>
  <si>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</si>
  <si>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</si>
  <si>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</si>
  <si>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</si>
  <si>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</si>
  <si>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</si>
  <si>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</si>
  <si>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</si>
  <si>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</si>
  <si>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</si>
  <si>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</si>
  <si>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</si>
  <si>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</si>
  <si>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</si>
  <si>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</si>
  <si>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</si>
  <si>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</si>
  <si>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</si>
  <si>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</si>
  <si>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</si>
  <si>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</si>
  <si>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</si>
  <si>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</si>
  <si>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</si>
  <si>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</si>
  <si>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</si>
  <si>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</si>
  <si>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</si>
  <si>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</si>
  <si>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</si>
  <si>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</si>
  <si>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</si>
  <si>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</si>
  <si>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</si>
  <si>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</si>
  <si>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</si>
  <si>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</si>
  <si>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</si>
  <si>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</si>
  <si>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</si>
  <si>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</si>
  <si>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</si>
  <si>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</si>
  <si>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</si>
  <si>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</si>
  <si>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</si>
  <si>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</si>
  <si>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</si>
  <si>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</si>
  <si>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</si>
  <si>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</si>
  <si>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</si>
  <si>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</si>
  <si>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</si>
  <si>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</si>
  <si>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</si>
  <si>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</si>
  <si>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</si>
  <si>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</si>
  <si>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</si>
  <si>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</si>
  <si>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</si>
  <si>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</si>
  <si>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</si>
  <si>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</si>
  <si>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</si>
  <si>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</si>
  <si>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</si>
  <si>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</si>
  <si>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</si>
  <si>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</si>
  <si>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</si>
  <si>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</si>
  <si>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</si>
  <si>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</si>
  <si>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</si>
  <si>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</si>
  <si>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</si>
  <si>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</si>
  <si>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</si>
  <si>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</si>
  <si>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</si>
  <si>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</si>
  <si>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</si>
  <si>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</si>
  <si>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</si>
  <si>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</si>
  <si>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</si>
  <si>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</si>
  <si>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</si>
  <si>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</si>
  <si>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</si>
  <si>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</si>
  <si>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</si>
  <si>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</si>
  <si>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</si>
  <si>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</si>
  <si>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</si>
  <si>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</si>
  <si>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</si>
  <si>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</si>
  <si>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</si>
  <si>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</si>
  <si>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</si>
  <si>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</si>
  <si>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</si>
  <si>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</si>
  <si>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</si>
  <si>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</si>
  <si>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</si>
  <si>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</si>
  <si>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</si>
  <si>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</si>
  <si>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</si>
  <si>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</si>
  <si>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</si>
  <si>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</si>
  <si>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</si>
  <si>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</si>
  <si>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</si>
  <si>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</si>
  <si>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</si>
  <si>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</si>
  <si>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</si>
  <si>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</si>
  <si>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</si>
  <si>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</si>
  <si>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</si>
  <si>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</si>
  <si>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</si>
  <si>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</si>
  <si>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</si>
  <si>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</si>
  <si>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</si>
  <si>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</si>
  <si>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</si>
  <si>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</si>
  <si>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</si>
  <si>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</si>
  <si>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</si>
  <si>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</si>
  <si>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</si>
  <si>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</si>
  <si>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</si>
  <si>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</si>
  <si>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</si>
  <si>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</si>
  <si>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</si>
  <si>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</si>
  <si>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</si>
  <si>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</si>
  <si>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</si>
  <si>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</si>
  <si>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</si>
  <si>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</si>
  <si>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</si>
  <si>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</si>
  <si>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</si>
  <si>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</si>
  <si>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</si>
  <si>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</si>
  <si>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</si>
  <si>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</si>
  <si>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</si>
  <si>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</si>
  <si>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</si>
  <si>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</si>
  <si>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</si>
  <si>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</si>
  <si>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</si>
  <si>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</si>
  <si>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</si>
  <si>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</si>
  <si>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</si>
  <si>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</si>
  <si>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</si>
  <si>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</si>
  <si>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</si>
  <si>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</si>
  <si>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</si>
  <si>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</si>
  <si>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</si>
  <si>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</si>
  <si>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</si>
  <si>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</si>
  <si>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</si>
  <si>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</si>
  <si>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</si>
  <si>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</si>
  <si>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</si>
  <si>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</si>
  <si>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</si>
  <si>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</si>
  <si>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</si>
  <si>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</si>
  <si>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</si>
  <si>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</si>
  <si>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</si>
  <si>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</si>
  <si>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</si>
  <si>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</si>
  <si>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</si>
  <si>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</si>
  <si>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</si>
  <si>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</si>
  <si>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</si>
  <si>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</si>
  <si>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</si>
  <si>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</si>
  <si>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</si>
  <si>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</si>
  <si>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</si>
  <si>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</si>
  <si>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</si>
  <si>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</si>
  <si>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</si>
  <si>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</si>
  <si>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</si>
  <si>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</si>
  <si>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</si>
  <si>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</si>
  <si>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</si>
  <si>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</si>
  <si>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</si>
  <si>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</si>
  <si>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</si>
  <si>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</si>
  <si>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</si>
  <si>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</si>
  <si>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</si>
  <si>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</si>
  <si>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</si>
  <si>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</si>
  <si>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</si>
  <si>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</si>
  <si>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</si>
  <si>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</si>
  <si>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</si>
  <si>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</si>
  <si>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</si>
  <si>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</si>
  <si>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</si>
  <si>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</si>
  <si>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</si>
  <si>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</si>
  <si>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</si>
  <si>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</si>
  <si>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</si>
  <si>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</si>
  <si>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</si>
  <si>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</si>
  <si>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</si>
  <si>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</si>
  <si>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</si>
  <si>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</si>
  <si>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</si>
  <si>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</si>
  <si>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</si>
  <si>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</si>
  <si>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</si>
  <si>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</si>
  <si>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</si>
  <si>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</si>
  <si>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</si>
  <si>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</si>
  <si>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</si>
  <si>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</si>
  <si>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</si>
  <si>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</si>
  <si>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</si>
  <si>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</si>
  <si>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</si>
  <si>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</si>
  <si>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</si>
  <si>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</si>
  <si>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</si>
  <si>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</si>
  <si>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</si>
  <si>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</si>
  <si>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</si>
  <si>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</si>
  <si>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</si>
  <si>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</si>
  <si>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</si>
  <si>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</si>
  <si>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</si>
  <si>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</si>
  <si>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</si>
  <si>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</si>
  <si>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</si>
  <si>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</si>
  <si>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</si>
  <si>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</si>
  <si>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</si>
  <si>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</si>
  <si>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</si>
  <si>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</si>
  <si>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</si>
  <si>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</si>
  <si>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</si>
  <si>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</si>
  <si>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</si>
  <si>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</si>
  <si>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</si>
  <si>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</si>
  <si>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</si>
  <si>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</si>
  <si>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</si>
  <si>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</si>
  <si>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</si>
  <si>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</si>
  <si>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</si>
  <si>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</si>
  <si>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</si>
  <si>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</si>
  <si>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</si>
  <si>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</si>
  <si>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</si>
  <si>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</si>
  <si>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</si>
  <si>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</si>
  <si>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</si>
  <si>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</si>
  <si>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</si>
  <si>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</si>
  <si>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</si>
  <si>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</si>
  <si>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</si>
  <si>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</si>
  <si>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</si>
  <si>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</si>
  <si>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</si>
  <si>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</si>
  <si>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</si>
  <si>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</si>
  <si>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</si>
  <si>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</si>
  <si>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</si>
  <si>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</si>
  <si>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</si>
  <si>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</si>
  <si>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</si>
  <si>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</si>
  <si>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</si>
  <si>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</si>
  <si>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</si>
  <si>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</si>
  <si>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</si>
  <si>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</si>
  <si>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</si>
  <si>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</si>
  <si>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</si>
  <si>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</si>
  <si>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</si>
  <si>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</si>
  <si>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</si>
  <si>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</si>
  <si>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</si>
  <si>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</si>
  <si>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</si>
  <si>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</si>
  <si>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</si>
  <si>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</si>
  <si>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</si>
  <si>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</si>
  <si>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</si>
  <si>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</si>
  <si>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</si>
  <si>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</si>
  <si>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</si>
  <si>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</si>
  <si>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</si>
  <si>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</si>
  <si>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</si>
  <si>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</si>
  <si>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</si>
  <si>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</si>
  <si>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</si>
  <si>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</si>
  <si>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</si>
  <si>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</si>
  <si>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</si>
  <si>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</si>
  <si>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</si>
  <si>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</si>
  <si>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</si>
  <si>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</si>
  <si>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</si>
  <si>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</si>
  <si>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</si>
  <si>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</si>
  <si>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</si>
  <si>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</si>
  <si>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</si>
  <si>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</si>
  <si>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</si>
  <si>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</si>
  <si>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</si>
  <si>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</si>
  <si>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</si>
  <si>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</si>
  <si>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</si>
  <si>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</si>
  <si>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</si>
  <si>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</si>
  <si>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</si>
  <si>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</si>
  <si>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</si>
  <si>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</si>
  <si>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</si>
  <si>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</si>
  <si>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</si>
  <si>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</si>
  <si>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</si>
  <si>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</si>
  <si>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</si>
  <si>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</si>
  <si>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</si>
  <si>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</si>
  <si>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</si>
  <si>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</si>
  <si>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</si>
  <si>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</si>
  <si>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</si>
  <si>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</si>
  <si>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</si>
  <si>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</si>
  <si>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</si>
  <si>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</si>
  <si>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</si>
  <si>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</si>
  <si>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</si>
  <si>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</si>
  <si>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</si>
  <si>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</si>
  <si>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</si>
  <si>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</si>
  <si>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</si>
  <si>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</si>
  <si>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</si>
  <si>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</si>
  <si>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</si>
  <si>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</si>
  <si>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</si>
  <si>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</si>
  <si>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</si>
  <si>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</si>
  <si>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</si>
  <si>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</si>
  <si>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</si>
  <si>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</si>
  <si>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</si>
  <si>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</si>
  <si>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</si>
  <si>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</si>
  <si>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</si>
  <si>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</si>
  <si>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</si>
  <si>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</si>
  <si>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</si>
  <si>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</si>
  <si>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</si>
  <si>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</si>
  <si>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</si>
  <si>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</si>
  <si>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</si>
  <si>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</si>
  <si>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</si>
  <si>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</si>
  <si>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</si>
  <si>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</si>
  <si>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</si>
  <si>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</si>
  <si>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</si>
  <si>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</si>
  <si>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</si>
  <si>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</si>
  <si>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</si>
  <si>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</si>
  <si>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</si>
  <si>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</si>
  <si>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</si>
  <si>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</si>
  <si>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</si>
  <si>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</si>
  <si>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</si>
  <si>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</si>
  <si>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</si>
  <si>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</si>
  <si>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</si>
  <si>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</si>
  <si>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</si>
  <si>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</si>
  <si>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</si>
  <si>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</si>
  <si>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</si>
  <si>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</si>
  <si>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</si>
  <si>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</si>
  <si>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</si>
  <si>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</si>
  <si>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</si>
  <si>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</si>
  <si>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</si>
  <si>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</si>
  <si>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</si>
  <si>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</si>
  <si>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</si>
  <si>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</si>
  <si>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</si>
  <si>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</si>
  <si>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</si>
  <si>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</si>
  <si>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</si>
  <si>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</si>
  <si>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</si>
  <si>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</si>
  <si>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</si>
  <si>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</si>
  <si>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</si>
  <si>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</si>
  <si>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</si>
  <si>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</si>
  <si>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</si>
  <si>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</si>
  <si>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</si>
  <si>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</si>
  <si>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</si>
  <si>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</si>
  <si>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</si>
  <si>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</si>
  <si>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</si>
  <si>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</si>
  <si>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</si>
  <si>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</si>
  <si>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</si>
  <si>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</si>
  <si>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</si>
  <si>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</si>
  <si>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</si>
  <si>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</si>
  <si>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</si>
  <si>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</si>
  <si>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</si>
  <si>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</si>
  <si>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</si>
  <si>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</si>
  <si>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</si>
  <si>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</si>
  <si>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</si>
  <si>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</si>
  <si>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</si>
  <si>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</si>
  <si>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</si>
  <si>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</si>
  <si>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</si>
  <si>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</si>
  <si>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</si>
  <si>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</si>
  <si>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</si>
  <si>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</si>
  <si>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</si>
  <si>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</si>
  <si>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</si>
  <si>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</si>
  <si>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</si>
  <si>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</si>
  <si>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</si>
  <si>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</si>
  <si>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</si>
  <si>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</si>
  <si>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</si>
  <si>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</si>
  <si>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</si>
  <si>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</si>
  <si>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</si>
  <si>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</si>
  <si>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</si>
  <si>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</si>
  <si>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</si>
  <si>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</si>
  <si>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</si>
  <si>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</si>
  <si>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</si>
  <si>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</si>
  <si>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</si>
  <si>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</si>
  <si>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</si>
  <si>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</si>
  <si>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</si>
  <si>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</si>
  <si>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</si>
  <si>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</si>
  <si>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</si>
  <si>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</si>
  <si>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</si>
  <si>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</si>
  <si>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</si>
  <si>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</si>
  <si>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</si>
  <si>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</si>
  <si>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</si>
  <si>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</si>
  <si>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</si>
  <si>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</si>
  <si>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</si>
  <si>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</si>
  <si>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</si>
  <si>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</si>
  <si>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</si>
  <si>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</si>
  <si>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</si>
  <si>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</si>
  <si>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</si>
  <si>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</si>
  <si>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</si>
  <si>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</si>
  <si>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</si>
  <si>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</si>
  <si>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</si>
  <si>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</si>
  <si>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</si>
  <si>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</si>
  <si>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</si>
  <si>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</si>
  <si>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</si>
  <si>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</si>
  <si>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</si>
  <si>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</si>
  <si>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</si>
  <si>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</si>
  <si>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</si>
  <si>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</si>
  <si>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</si>
  <si>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</si>
  <si>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</si>
  <si>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</si>
  <si>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</si>
  <si>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</si>
  <si>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</si>
  <si>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</si>
  <si>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</si>
  <si>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</si>
  <si>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</si>
  <si>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</si>
  <si>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</si>
  <si>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</si>
  <si>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</si>
  <si>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</si>
  <si>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</si>
  <si>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</si>
  <si>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</si>
  <si>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</si>
  <si>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</si>
  <si>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</si>
  <si>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</si>
  <si>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</si>
  <si>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</si>
  <si>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</si>
  <si>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</si>
  <si>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</si>
  <si>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</si>
  <si>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</si>
  <si>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</si>
  <si>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</si>
  <si>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</si>
  <si>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</si>
  <si>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</si>
  <si>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</si>
  <si>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</si>
  <si>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</si>
  <si>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</si>
  <si>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</si>
  <si>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</si>
  <si>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</si>
  <si>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</si>
  <si>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</si>
  <si>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</si>
  <si>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</si>
  <si>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</si>
  <si>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</si>
  <si>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</si>
  <si>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</si>
  <si>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</si>
  <si>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</si>
  <si>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</si>
  <si>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</si>
  <si>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</si>
  <si>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</si>
  <si>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</si>
  <si>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</si>
  <si>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</si>
  <si>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</si>
  <si>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</si>
  <si>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</si>
  <si>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</si>
  <si>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</si>
  <si>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</si>
  <si>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</si>
  <si>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</si>
  <si>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</si>
  <si>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</si>
  <si>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</si>
  <si>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</si>
  <si>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</si>
  <si>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</si>
  <si>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</si>
  <si>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</si>
  <si>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</si>
  <si>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</si>
  <si>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</si>
  <si>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</si>
  <si>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</si>
  <si>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</si>
  <si>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</si>
  <si>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</si>
  <si>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</si>
  <si>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</si>
  <si>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</si>
  <si>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</si>
  <si>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</si>
  <si>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</si>
  <si>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</si>
  <si>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</si>
  <si>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</si>
  <si>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</si>
  <si>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</si>
  <si>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</si>
  <si>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</si>
  <si>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</si>
  <si>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</si>
  <si>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</si>
  <si>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</si>
  <si>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</si>
  <si>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</si>
  <si>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</si>
  <si>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</si>
  <si>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</si>
  <si>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</si>
  <si>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</si>
  <si>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</si>
  <si>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</si>
  <si>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</si>
  <si>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</si>
  <si>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</si>
  <si>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</si>
  <si>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</si>
  <si>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</si>
  <si>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</si>
  <si>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</si>
  <si>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</si>
  <si>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</si>
  <si>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</si>
  <si>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</si>
  <si>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</si>
  <si>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</si>
  <si>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</si>
  <si>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</si>
  <si>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</si>
  <si>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</si>
  <si>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</si>
  <si>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</si>
  <si>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</si>
  <si>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</si>
  <si>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</si>
  <si>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</si>
  <si>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</si>
  <si>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</si>
  <si>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</si>
  <si>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</si>
  <si>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</si>
  <si>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</si>
  <si>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</si>
  <si>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</si>
  <si>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</si>
  <si>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</si>
  <si>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</si>
  <si>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</si>
  <si>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</si>
  <si>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</si>
  <si>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</si>
  <si>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</si>
  <si>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</si>
  <si>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</si>
  <si>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</si>
  <si>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</si>
  <si>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</si>
  <si>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</si>
  <si>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</si>
  <si>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</si>
  <si>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</si>
  <si>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</si>
  <si>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</si>
  <si>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</si>
  <si>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</si>
  <si>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</si>
  <si>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</si>
  <si>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</si>
  <si>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</si>
  <si>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</si>
  <si>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</si>
  <si>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</si>
  <si>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</si>
  <si>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</si>
  <si>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</si>
  <si>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</si>
  <si>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</si>
  <si>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</si>
  <si>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</si>
  <si>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</si>
  <si>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</si>
  <si>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</si>
  <si>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</si>
  <si>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</si>
  <si>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</si>
  <si>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</si>
  <si>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</si>
  <si>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</si>
  <si>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</si>
  <si>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</si>
  <si>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</si>
  <si>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</si>
  <si>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</si>
  <si>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</si>
  <si>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</si>
  <si>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</si>
  <si>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</si>
  <si>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</si>
  <si>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</si>
  <si>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</si>
  <si>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</si>
  <si>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</si>
  <si>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</si>
  <si>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</si>
  <si>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</si>
  <si>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</si>
  <si>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</si>
  <si>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</si>
  <si>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</si>
  <si>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</si>
  <si>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</si>
  <si>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</si>
  <si>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</si>
  <si>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</si>
  <si>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</si>
  <si>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</si>
  <si>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</si>
  <si>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</si>
  <si>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</si>
  <si>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</si>
  <si>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</si>
  <si>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</si>
  <si>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</si>
  <si>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</si>
  <si>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</si>
  <si>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</si>
  <si>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</si>
  <si>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</si>
  <si>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</si>
  <si>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</si>
  <si>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</si>
  <si>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</si>
  <si>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</si>
  <si>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</si>
  <si>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</si>
  <si>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</si>
  <si>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</si>
  <si>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</si>
  <si>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</si>
  <si>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</si>
  <si>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</si>
  <si>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</si>
  <si>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</si>
  <si>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</si>
  <si>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</si>
  <si>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</si>
  <si>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</si>
  <si>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</si>
  <si>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</si>
  <si>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</si>
  <si>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</si>
  <si>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</si>
  <si>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</si>
  <si>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</si>
  <si>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</si>
  <si>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</si>
  <si>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</si>
  <si>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</si>
  <si>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</si>
  <si>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</si>
  <si>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</si>
  <si>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</si>
  <si>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</si>
  <si>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</si>
  <si>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</si>
  <si>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</si>
  <si>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</si>
  <si>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</si>
  <si>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</si>
  <si>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</si>
  <si>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</si>
  <si>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</si>
  <si>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</si>
  <si>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</si>
  <si>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</si>
  <si>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</si>
  <si>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</si>
  <si>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</si>
  <si>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</si>
  <si>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</si>
  <si>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</si>
  <si>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</si>
  <si>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</si>
  <si>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</si>
  <si>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</si>
  <si>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</si>
  <si>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</si>
  <si>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</si>
  <si>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</si>
  <si>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</si>
  <si>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</si>
  <si>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</si>
  <si>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</si>
  <si>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</si>
  <si>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</si>
  <si>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</si>
  <si>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</si>
  <si>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</si>
  <si>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</si>
  <si>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</si>
  <si>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</si>
  <si>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</si>
  <si>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</si>
  <si>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</si>
  <si>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</si>
  <si>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</si>
  <si>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</si>
  <si>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</si>
  <si>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</si>
  <si>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</si>
  <si>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</si>
  <si>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</si>
  <si>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</si>
  <si>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</si>
  <si>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</si>
  <si>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</si>
  <si>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</si>
  <si>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</si>
  <si>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</si>
  <si>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</si>
  <si>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</si>
  <si>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</si>
  <si>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</si>
  <si>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</si>
  <si>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</si>
  <si>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</si>
  <si>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</si>
  <si>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</si>
  <si>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</si>
  <si>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</si>
  <si>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</si>
  <si>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</si>
  <si>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</si>
  <si>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</si>
  <si>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</si>
  <si>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</si>
  <si>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</si>
  <si>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</si>
  <si>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</si>
  <si>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</si>
  <si>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</si>
  <si>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</si>
  <si>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</si>
  <si>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</si>
  <si>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</si>
  <si>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</si>
  <si>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</si>
  <si>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</si>
  <si>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</si>
  <si>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</si>
  <si>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</si>
  <si>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</si>
  <si>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</si>
  <si>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</si>
  <si>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</si>
  <si>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</si>
  <si>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</si>
  <si>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</si>
  <si>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</si>
  <si>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</si>
  <si>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</si>
  <si>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</si>
  <si>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</si>
  <si>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</si>
  <si>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</si>
  <si>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</si>
  <si>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</si>
  <si>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</si>
  <si>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</si>
  <si>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</si>
  <si>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</si>
  <si>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</si>
  <si>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</si>
  <si>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</si>
  <si>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</si>
  <si>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</si>
  <si>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</si>
  <si>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</si>
  <si>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</si>
  <si>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</si>
  <si>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</si>
  <si>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</si>
  <si>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</si>
  <si>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</si>
  <si>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</si>
  <si>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</si>
  <si>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</si>
  <si>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</si>
  <si>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</si>
  <si>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</si>
  <si>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</si>
  <si>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</si>
  <si>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</si>
  <si>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</si>
  <si>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</si>
  <si>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</si>
  <si>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</si>
  <si>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</si>
  <si>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</si>
  <si>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</si>
  <si>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</si>
  <si>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</si>
  <si>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</si>
  <si>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</si>
  <si>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</si>
  <si>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</si>
  <si>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</si>
  <si>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</si>
  <si>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</si>
  <si>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</si>
  <si>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</si>
  <si>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</si>
  <si>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</si>
  <si>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</si>
  <si>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</si>
  <si>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</si>
  <si>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</si>
  <si>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</si>
  <si>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</si>
  <si>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</si>
  <si>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</si>
  <si>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</si>
  <si>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</si>
  <si>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</si>
  <si>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</si>
  <si>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</si>
  <si>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</si>
  <si>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</si>
  <si>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</si>
  <si>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</si>
  <si>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</si>
  <si>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</si>
  <si>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</si>
  <si>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</si>
  <si>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</si>
  <si>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</si>
  <si>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</si>
  <si>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</si>
  <si>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</si>
  <si>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</si>
  <si>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</si>
  <si>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</si>
  <si>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</si>
  <si>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</si>
  <si>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</si>
  <si>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</si>
  <si>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</si>
  <si>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</si>
  <si>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</si>
  <si>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</si>
  <si>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</si>
  <si>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</si>
  <si>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</si>
  <si>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</si>
  <si>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</si>
  <si>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</si>
  <si>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</si>
  <si>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</si>
  <si>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</si>
  <si>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</si>
  <si>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</si>
  <si>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</si>
  <si>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</si>
  <si>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</si>
  <si>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</si>
  <si>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</si>
  <si>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</si>
  <si>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</si>
  <si>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</si>
  <si>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</si>
  <si>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</si>
  <si>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</si>
  <si>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</si>
  <si>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</si>
  <si>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</si>
  <si>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</si>
  <si>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</si>
  <si>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</si>
  <si>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</si>
  <si>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</si>
  <si>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</si>
  <si>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</si>
  <si>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</si>
  <si>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</si>
  <si>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</si>
  <si>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</si>
  <si>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</si>
  <si>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</si>
  <si>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</si>
  <si>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</si>
  <si>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</si>
  <si>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</si>
  <si>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</si>
  <si>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</si>
  <si>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</si>
  <si>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</si>
  <si>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</si>
  <si>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</si>
  <si>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</si>
  <si>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</si>
  <si>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</si>
  <si>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</si>
  <si>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</si>
  <si>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</si>
  <si>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</si>
  <si>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</si>
  <si>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</si>
  <si>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</si>
  <si>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</si>
  <si>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</si>
  <si>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</si>
  <si>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</si>
  <si>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</si>
  <si>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</si>
  <si>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</si>
  <si>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</si>
  <si>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</si>
  <si>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</si>
  <si>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</si>
  <si>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</si>
  <si>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</si>
  <si>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</si>
  <si>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</si>
  <si>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</si>
  <si>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</si>
  <si>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</si>
  <si>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</si>
  <si>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</si>
  <si>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</si>
  <si>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</si>
  <si>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</si>
  <si>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</si>
  <si>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</si>
  <si>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</si>
  <si>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</si>
  <si>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</si>
  <si>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</si>
  <si>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</si>
  <si>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</si>
  <si>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</si>
  <si>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</si>
  <si>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</si>
  <si>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</si>
  <si>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</si>
  <si>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</si>
  <si>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</si>
  <si>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</si>
  <si>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</si>
  <si>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</si>
  <si>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</si>
  <si>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</si>
  <si>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</si>
  <si>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</si>
  <si>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</si>
  <si>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</si>
  <si>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</si>
  <si>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</si>
  <si>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</si>
  <si>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</si>
  <si>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</si>
  <si>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</si>
  <si>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</si>
  <si>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</si>
  <si>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</si>
  <si>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</si>
  <si>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</si>
  <si>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</si>
  <si>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</si>
  <si>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</si>
  <si>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</si>
  <si>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</si>
  <si>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</si>
  <si>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</si>
  <si>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</si>
  <si>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</si>
  <si>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</si>
  <si>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</si>
  <si>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</si>
  <si>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</si>
  <si>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</si>
  <si>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</si>
  <si>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</si>
  <si>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</si>
  <si>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</si>
  <si>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</si>
  <si>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</si>
  <si>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</si>
  <si>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</si>
  <si>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</si>
  <si>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</si>
  <si>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</si>
  <si>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</si>
  <si>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</si>
  <si>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</si>
  <si>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</si>
  <si>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</si>
  <si>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</si>
  <si>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</si>
  <si>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</si>
  <si>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</si>
  <si>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</si>
  <si>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</si>
  <si>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</si>
  <si>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</si>
  <si>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</si>
  <si>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</si>
  <si>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</si>
  <si>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</si>
  <si>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</si>
  <si>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</si>
  <si>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</si>
  <si>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</si>
  <si>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</si>
  <si>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</si>
  <si>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</si>
  <si>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</si>
  <si>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</si>
  <si>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</si>
  <si>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</si>
  <si>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</si>
  <si>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</si>
  <si>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</si>
  <si>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</si>
  <si>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</si>
  <si>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</si>
  <si>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</si>
  <si>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</si>
  <si>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</si>
  <si>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</si>
  <si>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</si>
  <si>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</si>
  <si>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</si>
  <si>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</si>
  <si>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</si>
  <si>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</si>
  <si>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</si>
  <si>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</si>
  <si>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</si>
  <si>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</si>
  <si>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</si>
  <si>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</si>
  <si>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</si>
  <si>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</si>
  <si>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</si>
  <si>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</si>
  <si>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</si>
  <si>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</si>
  <si>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</si>
  <si>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</si>
  <si>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</si>
  <si>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</si>
  <si>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</si>
  <si>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</si>
  <si>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</si>
  <si>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</si>
  <si>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</si>
  <si>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</si>
  <si>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</si>
  <si>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</si>
  <si>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</si>
  <si>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</si>
  <si>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</si>
  <si>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</si>
  <si>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</si>
  <si>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</si>
  <si>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</si>
  <si>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</si>
  <si>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</si>
  <si>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</si>
  <si>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</si>
  <si>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</si>
  <si>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</si>
  <si>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</si>
  <si>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</si>
  <si>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</si>
  <si>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</si>
  <si>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</si>
  <si>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</si>
  <si>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</si>
  <si>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</si>
  <si>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</si>
  <si>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</si>
  <si>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</si>
  <si>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</si>
  <si>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</si>
  <si>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</si>
  <si>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</si>
  <si>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</si>
  <si>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</si>
  <si>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</si>
  <si>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</si>
  <si>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</si>
  <si>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</si>
  <si>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</si>
  <si>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</si>
  <si>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</si>
  <si>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</si>
  <si>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</si>
  <si>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</si>
  <si>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</si>
  <si>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</si>
  <si>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</si>
  <si>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</si>
  <si>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</si>
  <si>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</si>
  <si>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</si>
  <si>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</si>
  <si>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</si>
  <si>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</si>
  <si>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</si>
  <si>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</si>
  <si>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</si>
  <si>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</si>
  <si>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</si>
  <si>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</si>
  <si>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</si>
  <si>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</si>
  <si>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</si>
  <si>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</si>
  <si>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</si>
  <si>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</si>
  <si>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</si>
  <si>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</si>
  <si>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</si>
  <si>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</si>
  <si>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</si>
  <si>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</si>
  <si>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</si>
  <si>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</si>
  <si>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</si>
  <si>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</si>
  <si>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</si>
  <si>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</si>
  <si>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</si>
  <si>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</si>
  <si>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</si>
  <si>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</si>
  <si>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</si>
  <si>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</si>
  <si>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</si>
  <si>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</si>
  <si>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</si>
  <si>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</si>
  <si>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</si>
  <si>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</si>
  <si>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</si>
  <si>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</si>
  <si>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</si>
  <si>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</si>
  <si>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</si>
  <si>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</si>
  <si>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</si>
  <si>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</si>
  <si>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</si>
  <si>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</si>
  <si>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</si>
  <si>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</si>
  <si>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</si>
  <si>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</si>
  <si>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</si>
  <si>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</si>
  <si>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</si>
  <si>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</si>
  <si>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</si>
  <si>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</si>
  <si>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</si>
  <si>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</si>
  <si>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</si>
  <si>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</si>
  <si>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</si>
  <si>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</si>
  <si>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</si>
  <si>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</si>
  <si>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</si>
  <si>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</si>
  <si>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</si>
  <si>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</si>
  <si>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</si>
  <si>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</si>
  <si>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</si>
  <si>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</si>
  <si>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</si>
  <si>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</si>
  <si>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</si>
  <si>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</si>
  <si>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</si>
  <si>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</si>
  <si>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</si>
  <si>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</si>
  <si>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</si>
  <si>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</si>
  <si>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</si>
  <si>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</si>
  <si>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</si>
  <si>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</si>
  <si>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</si>
  <si>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</si>
  <si>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</si>
  <si>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</si>
  <si>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</si>
  <si>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</si>
  <si>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</si>
  <si>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</si>
  <si>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</si>
  <si>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</si>
  <si>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</si>
  <si>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</si>
  <si>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</si>
  <si>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</si>
  <si>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</si>
  <si>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</si>
  <si>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</si>
  <si>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</si>
  <si>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</si>
  <si>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</si>
  <si>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</si>
  <si>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</si>
  <si>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</si>
  <si>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</si>
  <si>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</si>
  <si>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</si>
  <si>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</si>
  <si>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</si>
  <si>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</si>
  <si>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</si>
  <si>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</si>
  <si>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</si>
  <si>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</si>
  <si>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</si>
  <si>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</si>
  <si>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</si>
  <si>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</si>
  <si>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</si>
  <si>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</si>
  <si>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</si>
  <si>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</si>
  <si>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</si>
  <si>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</si>
  <si>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</si>
  <si>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</si>
  <si>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</si>
  <si>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</si>
  <si>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</si>
  <si>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</si>
  <si>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</si>
  <si>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</si>
  <si>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</si>
  <si>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</si>
  <si>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</si>
  <si>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</si>
  <si>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</si>
  <si>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</si>
  <si>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</si>
  <si>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</si>
  <si>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</si>
  <si>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</si>
  <si>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</si>
  <si>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</si>
  <si>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</si>
  <si>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</si>
  <si>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</si>
  <si>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</si>
  <si>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</si>
  <si>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</si>
  <si>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</si>
  <si>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</si>
  <si>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</si>
  <si>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</si>
  <si>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</si>
  <si>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</si>
  <si>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</si>
  <si>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</si>
  <si>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</si>
  <si>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</si>
  <si>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</si>
  <si>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</si>
  <si>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</si>
  <si>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</si>
  <si>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</si>
  <si>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</si>
  <si>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</si>
  <si>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</si>
  <si>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</si>
  <si>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</si>
  <si>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</si>
  <si>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</si>
  <si>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</si>
  <si>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</si>
  <si>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</si>
  <si>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</si>
  <si>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</si>
  <si>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</si>
  <si>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</si>
  <si>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</si>
  <si>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</si>
  <si>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</si>
  <si>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</si>
  <si>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</si>
  <si>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</si>
  <si>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</si>
  <si>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</si>
  <si>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</si>
  <si>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</si>
  <si>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</si>
  <si>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</si>
  <si>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</si>
  <si>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</si>
  <si>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</si>
  <si>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</si>
  <si>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</si>
  <si>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</si>
  <si>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</si>
  <si>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</si>
  <si>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</si>
  <si>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</si>
  <si>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</si>
  <si>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</si>
  <si>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</si>
  <si>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</si>
  <si>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</si>
  <si>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</si>
  <si>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</si>
  <si>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</si>
  <si>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</si>
  <si>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</si>
  <si>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</si>
  <si>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</si>
  <si>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</si>
  <si>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</si>
  <si>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</si>
  <si>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</si>
  <si>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</si>
  <si>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</si>
  <si>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</si>
  <si>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</si>
  <si>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</si>
  <si>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</si>
  <si>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</si>
  <si>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</si>
  <si>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</si>
  <si>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</si>
  <si>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</si>
  <si>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</si>
  <si>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</si>
  <si>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</si>
  <si>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</si>
  <si>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</si>
  <si>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</si>
  <si>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</si>
  <si>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</si>
  <si>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</si>
  <si>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</si>
  <si>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</si>
  <si>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</si>
  <si>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</si>
  <si>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</si>
  <si>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</si>
  <si>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</si>
  <si>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</si>
  <si>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</si>
  <si>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</si>
  <si>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</si>
  <si>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</si>
  <si>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</si>
  <si>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</si>
  <si>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</si>
  <si>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</si>
  <si>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</si>
  <si>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</si>
  <si>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</si>
  <si>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</si>
  <si>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</si>
  <si>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</si>
  <si>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</si>
  <si>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</si>
  <si>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</si>
  <si>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</si>
  <si>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</si>
  <si>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</si>
  <si>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</si>
  <si>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</si>
  <si>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</si>
  <si>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</si>
  <si>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</si>
  <si>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</si>
  <si>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</si>
  <si>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</si>
  <si>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</si>
  <si>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</si>
  <si>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</si>
  <si>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</si>
  <si>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</si>
  <si>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</si>
  <si>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</si>
  <si>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</si>
  <si>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</si>
  <si>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</si>
  <si>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</si>
  <si>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</si>
  <si>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</si>
  <si>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</si>
  <si>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</si>
  <si>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</si>
  <si>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</si>
  <si>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</si>
  <si>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</si>
  <si>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</si>
  <si>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</si>
  <si>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</si>
  <si>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</si>
  <si>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</si>
  <si>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</si>
  <si>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</si>
  <si>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</si>
  <si>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</si>
  <si>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</si>
  <si>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</si>
  <si>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</si>
  <si>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</si>
  <si>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</si>
  <si>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</si>
  <si>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</si>
  <si>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</si>
  <si>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</si>
  <si>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</si>
  <si>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</si>
  <si>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</si>
  <si>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</si>
  <si>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</si>
  <si>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</si>
  <si>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</si>
  <si>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</si>
  <si>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</si>
  <si>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</si>
  <si>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</si>
  <si>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</si>
  <si>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</si>
  <si>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</si>
  <si>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</si>
  <si>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</si>
  <si>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</si>
  <si>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</si>
  <si>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</si>
  <si>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</si>
  <si>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</si>
  <si>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</si>
  <si>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</si>
  <si>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</si>
  <si>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</si>
  <si>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</si>
  <si>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</si>
  <si>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</si>
  <si>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</si>
  <si>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</si>
  <si>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</si>
  <si>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</si>
  <si>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</si>
  <si>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</si>
  <si>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</si>
  <si>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</si>
  <si>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</si>
  <si>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</si>
  <si>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</si>
  <si>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</si>
  <si>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</si>
  <si>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</si>
  <si>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</si>
  <si>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</si>
  <si>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</si>
  <si>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</si>
  <si>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</si>
  <si>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</si>
  <si>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</si>
  <si>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</si>
  <si>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</si>
  <si>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</si>
  <si>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</si>
  <si>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</si>
  <si>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</si>
  <si>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</si>
  <si>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</si>
  <si>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</si>
  <si>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</si>
  <si>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</si>
  <si>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</si>
  <si>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</si>
  <si>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</si>
  <si>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</si>
  <si>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</si>
  <si>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</si>
  <si>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</si>
  <si>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</si>
  <si>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</si>
  <si>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</si>
  <si>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</si>
  <si>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</si>
  <si>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</si>
  <si>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</si>
  <si>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</si>
  <si>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</si>
  <si>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</si>
  <si>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</si>
  <si>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</si>
  <si>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</si>
  <si>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</si>
  <si>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</si>
  <si>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</si>
  <si>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</si>
  <si>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</si>
  <si>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</si>
  <si>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</si>
  <si>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</si>
  <si>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</si>
  <si>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</si>
  <si>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</si>
  <si>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</si>
  <si>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</si>
  <si>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</si>
  <si>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</si>
  <si>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</si>
  <si>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</si>
  <si>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</si>
  <si>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</si>
  <si>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</si>
  <si>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</si>
  <si>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</si>
  <si>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</si>
  <si>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</si>
  <si>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</si>
  <si>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</si>
  <si>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</si>
  <si>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</si>
  <si>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</si>
  <si>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</si>
  <si>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</si>
  <si>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</si>
  <si>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</si>
  <si>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</si>
  <si>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</si>
  <si>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</si>
  <si>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</si>
  <si>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</si>
  <si>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</si>
  <si>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</si>
  <si>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</si>
  <si>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</si>
  <si>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</si>
  <si>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</si>
  <si>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</si>
  <si>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</si>
  <si>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</si>
  <si>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</si>
  <si>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</si>
  <si>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</si>
  <si>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</si>
  <si>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</si>
  <si>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</si>
  <si>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</si>
  <si>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</si>
  <si>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</si>
  <si>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</si>
  <si>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</si>
  <si>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</si>
  <si>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</si>
  <si>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</si>
  <si>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</si>
  <si>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</si>
  <si>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</si>
  <si>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</si>
  <si>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</si>
  <si>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</si>
  <si>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</si>
  <si>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</si>
  <si>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</si>
  <si>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</si>
  <si>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</si>
  <si>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</si>
  <si>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</si>
  <si>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</si>
  <si>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</si>
  <si>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</si>
  <si>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</si>
  <si>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</si>
  <si>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</si>
  <si>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</si>
  <si>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</si>
  <si>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</si>
  <si>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</si>
  <si>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</si>
  <si>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</si>
  <si>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</si>
  <si>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</si>
  <si>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</si>
  <si>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</si>
  <si>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</si>
  <si>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</si>
  <si>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</si>
  <si>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</si>
  <si>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</si>
  <si>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</si>
  <si>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</si>
  <si>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</si>
  <si>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</si>
  <si>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</si>
  <si>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</si>
  <si>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</si>
  <si>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</si>
  <si>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</si>
  <si>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</si>
  <si>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</si>
  <si>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</si>
  <si>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</si>
  <si>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</si>
  <si>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</si>
  <si>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</si>
  <si>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</si>
  <si>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</si>
  <si>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</si>
  <si>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</si>
  <si>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</si>
  <si>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</si>
  <si>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</si>
  <si>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</si>
  <si>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</si>
  <si>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</si>
  <si>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</si>
  <si>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</si>
  <si>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</si>
  <si>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</si>
  <si>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</si>
  <si>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</si>
  <si>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</si>
  <si>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</si>
  <si>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</si>
  <si>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</si>
  <si>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</si>
  <si>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</si>
  <si>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</si>
  <si>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</si>
  <si>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</si>
  <si>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</si>
  <si>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</si>
  <si>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</si>
  <si>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</si>
  <si>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</si>
  <si>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</si>
  <si>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</si>
  <si>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</si>
  <si>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</si>
  <si>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</si>
  <si>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</si>
  <si>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</si>
  <si>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</si>
  <si>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</si>
  <si>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</si>
  <si>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</si>
  <si>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</si>
  <si>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</si>
  <si>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</si>
  <si>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</si>
  <si>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</si>
  <si>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</si>
  <si>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</si>
  <si>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</si>
  <si>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</si>
  <si>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</si>
  <si>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</si>
  <si>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</si>
  <si>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</si>
  <si>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</si>
  <si>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</si>
  <si>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</si>
  <si>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</si>
  <si>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</si>
  <si>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</si>
  <si>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</si>
  <si>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</si>
  <si>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</si>
  <si>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</si>
  <si>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</si>
  <si>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</si>
  <si>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</si>
  <si>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</si>
  <si>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</si>
  <si>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</si>
  <si>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</si>
  <si>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</si>
  <si>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</si>
  <si>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</si>
  <si>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</si>
  <si>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</si>
  <si>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</si>
  <si>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</si>
  <si>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</si>
  <si>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</si>
  <si>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</si>
  <si>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</si>
  <si>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</si>
  <si>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</si>
  <si>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</si>
  <si>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</si>
  <si>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</si>
  <si>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</si>
  <si>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</si>
  <si>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</si>
  <si>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</si>
  <si>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</si>
  <si>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</si>
  <si>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</si>
  <si>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</si>
  <si>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</si>
  <si>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</si>
  <si>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</si>
  <si>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</si>
  <si>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</si>
  <si>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</si>
  <si>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</si>
  <si>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</si>
  <si>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</si>
  <si>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</si>
  <si>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</si>
  <si>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</si>
  <si>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</si>
  <si>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</si>
  <si>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</si>
  <si>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</si>
  <si>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</si>
  <si>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</si>
  <si>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</si>
  <si>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</si>
  <si>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</si>
  <si>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</si>
  <si>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</si>
  <si>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</si>
  <si>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</si>
  <si>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</si>
  <si>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</si>
  <si>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</si>
  <si>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</si>
  <si>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</si>
  <si>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</si>
  <si>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</si>
  <si>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</si>
  <si>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</si>
  <si>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</si>
  <si>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</si>
  <si>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</si>
  <si>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</si>
  <si>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</si>
  <si>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</si>
  <si>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</si>
  <si>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</si>
  <si>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</si>
  <si>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</si>
  <si>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</si>
  <si>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</si>
  <si>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</si>
  <si>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</si>
  <si>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</si>
  <si>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</si>
  <si>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</si>
  <si>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</si>
  <si>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</si>
  <si>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</si>
  <si>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</si>
  <si>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</si>
  <si>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</si>
  <si>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</si>
  <si>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</si>
  <si>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</si>
  <si>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</si>
  <si>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</si>
  <si>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</si>
  <si>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</si>
  <si>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</si>
  <si>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</si>
  <si>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</si>
  <si>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</si>
  <si>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</si>
  <si>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</si>
  <si>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</si>
  <si>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</si>
  <si>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</si>
  <si>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</si>
  <si>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</si>
  <si>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</si>
  <si>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</si>
  <si>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</si>
  <si>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</si>
  <si>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</si>
  <si>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</si>
  <si>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</si>
  <si>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</si>
  <si>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</si>
  <si>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</si>
  <si>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</si>
  <si>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</si>
  <si>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</si>
  <si>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</si>
  <si>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</si>
  <si>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</si>
  <si>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</si>
  <si>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</si>
  <si>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</si>
  <si>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</si>
  <si>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</si>
  <si>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</si>
  <si>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</si>
  <si>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</si>
  <si>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</si>
  <si>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</si>
  <si>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</si>
  <si>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</si>
  <si>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</si>
  <si>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</si>
  <si>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</si>
  <si>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</si>
  <si>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</si>
  <si>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</si>
  <si>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</si>
  <si>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</si>
  <si>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</si>
  <si>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</si>
  <si>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</si>
  <si>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</si>
  <si>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</si>
  <si>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</si>
  <si>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</si>
  <si>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</si>
  <si>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</si>
  <si>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</si>
  <si>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</si>
  <si>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</si>
  <si>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</si>
  <si>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</si>
  <si>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</si>
  <si>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</si>
  <si>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</si>
  <si>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</si>
  <si>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</si>
  <si>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</si>
  <si>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</si>
  <si>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</si>
  <si>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</si>
  <si>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</si>
  <si>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</si>
  <si>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</si>
  <si>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</si>
  <si>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</si>
  <si>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</si>
  <si>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</si>
  <si>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</si>
  <si>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</si>
  <si>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</si>
  <si>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</si>
  <si>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</si>
  <si>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</si>
  <si>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</si>
  <si>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</si>
  <si>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</si>
  <si>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</si>
  <si>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</si>
  <si>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</si>
  <si>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</si>
  <si>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</si>
  <si>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</si>
  <si>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</si>
  <si>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</si>
  <si>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</si>
  <si>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</si>
  <si>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</si>
  <si>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</si>
  <si>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</si>
  <si>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</si>
  <si>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</si>
  <si>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</si>
  <si>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</si>
  <si>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</si>
  <si>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</si>
  <si>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</si>
  <si>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</si>
  <si>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</si>
  <si>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</si>
  <si>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</si>
  <si>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</si>
  <si>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</si>
  <si>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</si>
  <si>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</si>
  <si>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</si>
  <si>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</si>
  <si>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</si>
  <si>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</si>
  <si>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</si>
  <si>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</si>
  <si>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</si>
  <si>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</si>
  <si>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</si>
  <si>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</si>
  <si>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</si>
  <si>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</si>
  <si>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</si>
  <si>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</si>
  <si>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</si>
  <si>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</si>
  <si>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</si>
  <si>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</si>
  <si>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</si>
  <si>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</si>
  <si>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</si>
  <si>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</si>
  <si>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</si>
  <si>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</si>
  <si>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</si>
  <si>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</si>
  <si>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</si>
  <si>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</si>
  <si>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</si>
  <si>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</si>
  <si>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</si>
  <si>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</si>
  <si>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</si>
  <si>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</si>
  <si>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</si>
  <si>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</si>
  <si>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</si>
  <si>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</si>
  <si>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</si>
  <si>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</si>
  <si>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</si>
  <si>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</si>
  <si>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</si>
  <si>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</si>
  <si>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</si>
  <si>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</si>
  <si>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</si>
  <si>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</si>
  <si>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</si>
  <si>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</si>
  <si>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</si>
  <si>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</si>
  <si>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</si>
  <si>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</si>
  <si>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</si>
  <si>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</si>
  <si>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</si>
  <si>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</si>
  <si>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</si>
  <si>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</si>
  <si>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</si>
  <si>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</si>
  <si>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</si>
  <si>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</si>
  <si>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</si>
  <si>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</si>
  <si>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</si>
  <si>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</si>
  <si>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</si>
  <si>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</si>
  <si>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</si>
  <si>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</si>
  <si>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</si>
  <si>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</si>
  <si>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</si>
  <si>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</si>
  <si>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</si>
  <si>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</si>
  <si>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</si>
  <si>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</si>
  <si>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</si>
  <si>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</si>
  <si>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</si>
  <si>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</si>
  <si>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</si>
  <si>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</si>
  <si>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</si>
  <si>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</si>
  <si>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</si>
  <si>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</si>
  <si>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</si>
  <si>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</si>
  <si>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</si>
  <si>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</si>
  <si>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</si>
  <si>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</si>
  <si>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</si>
  <si>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</si>
  <si>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</si>
  <si>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</si>
  <si>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</si>
  <si>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</si>
  <si>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</si>
  <si>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</si>
  <si>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</si>
  <si>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</si>
  <si>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</si>
  <si>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</si>
  <si>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</si>
  <si>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</si>
  <si>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</si>
  <si>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</si>
  <si>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</si>
  <si>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</si>
  <si>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</si>
  <si>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</si>
  <si>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</si>
  <si>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</si>
  <si>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</si>
  <si>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</si>
  <si>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</si>
  <si>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</si>
  <si>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</si>
  <si>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</si>
  <si>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</si>
  <si>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</si>
  <si>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</si>
  <si>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</si>
  <si>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</si>
  <si>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</si>
  <si>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</si>
  <si>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</si>
  <si>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</si>
  <si>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</si>
  <si>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</si>
  <si>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</si>
  <si>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</si>
  <si>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</si>
  <si>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</si>
  <si>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</si>
  <si>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</si>
  <si>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</si>
  <si>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</si>
  <si>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</si>
  <si>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</si>
  <si>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</si>
  <si>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</si>
  <si>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</si>
  <si>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</si>
  <si>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</si>
  <si>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</si>
  <si>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</si>
  <si>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</si>
  <si>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</si>
  <si>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</si>
  <si>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</si>
  <si>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</si>
  <si>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</si>
  <si>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</si>
  <si>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</si>
  <si>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</si>
  <si>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</si>
  <si>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</si>
  <si>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</si>
  <si>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</si>
  <si>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</si>
  <si>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</si>
  <si>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</si>
  <si>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</si>
  <si>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</si>
  <si>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</si>
  <si>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</si>
  <si>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</si>
  <si>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</si>
  <si>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</si>
  <si>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</si>
  <si>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</si>
  <si>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</si>
  <si>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</si>
  <si>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</si>
  <si>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</si>
  <si>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</si>
  <si>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</si>
  <si>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</si>
  <si>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</si>
  <si>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</si>
  <si>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</si>
  <si>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</si>
  <si>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</si>
  <si>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</si>
  <si>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</si>
  <si>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</si>
  <si>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</si>
  <si>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</si>
  <si>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</si>
  <si>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</si>
  <si>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</si>
  <si>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</si>
  <si>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</si>
  <si>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</si>
  <si>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</si>
  <si>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</si>
  <si>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</si>
  <si>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</si>
  <si>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</si>
  <si>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</si>
  <si>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</si>
  <si>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</si>
  <si>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</si>
  <si>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</si>
  <si>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</si>
  <si>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</si>
  <si>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</si>
  <si>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</si>
  <si>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</si>
  <si>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</si>
  <si>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</si>
  <si>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</si>
  <si>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</si>
  <si>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</si>
  <si>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</si>
  <si>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</si>
  <si>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</si>
  <si>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</si>
  <si>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</si>
  <si>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</si>
  <si>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</si>
  <si>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</si>
  <si>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</si>
  <si>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</si>
  <si>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</si>
  <si>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</si>
  <si>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</si>
  <si>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</si>
  <si>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</si>
  <si>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</si>
  <si>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</si>
  <si>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</si>
  <si>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</si>
  <si>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</si>
  <si>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</si>
  <si>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</si>
  <si>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</si>
  <si>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</si>
  <si>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</si>
  <si>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</si>
  <si>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</si>
  <si>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</si>
  <si>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</si>
  <si>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</si>
  <si>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</si>
  <si>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</si>
  <si>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</si>
  <si>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</si>
  <si>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</si>
  <si>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</si>
  <si>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</si>
  <si>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</si>
  <si>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</si>
  <si>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</si>
  <si>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</si>
  <si>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</si>
  <si>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</si>
  <si>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</si>
  <si>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</si>
  <si>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</si>
  <si>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</si>
  <si>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</si>
  <si>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</si>
  <si>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</si>
  <si>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</si>
  <si>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</si>
  <si>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</si>
  <si>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</si>
  <si>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</si>
  <si>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</si>
  <si>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</si>
  <si>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</si>
  <si>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</si>
  <si>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</si>
  <si>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</si>
  <si>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</si>
  <si>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</si>
  <si>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</si>
  <si>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</si>
  <si>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</si>
  <si>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</si>
  <si>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</si>
  <si>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</si>
  <si>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</si>
  <si>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</si>
  <si>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</si>
  <si>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</si>
  <si>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</si>
  <si>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</si>
  <si>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</si>
  <si>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</si>
  <si>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</si>
  <si>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</si>
  <si>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</si>
  <si>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</si>
  <si>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</si>
  <si>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</si>
  <si>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</si>
  <si>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</si>
  <si>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</si>
  <si>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</si>
  <si>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</si>
  <si>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</si>
  <si>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</si>
  <si>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</si>
  <si>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</si>
  <si>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</si>
  <si>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</si>
  <si>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</si>
  <si>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</si>
  <si>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</si>
  <si>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</si>
  <si>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</si>
  <si>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</si>
  <si>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</si>
  <si>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</si>
  <si>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</si>
  <si>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</si>
  <si>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</si>
  <si>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</si>
  <si>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</si>
  <si>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</si>
  <si>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</si>
  <si>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</si>
  <si>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</si>
  <si>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</si>
  <si>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</si>
  <si>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</si>
  <si>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</si>
  <si>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</si>
  <si>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</si>
  <si>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</si>
  <si>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</si>
  <si>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</si>
  <si>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</si>
  <si>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</si>
  <si>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</si>
  <si>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</si>
  <si>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</si>
  <si>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</si>
  <si>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</si>
  <si>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</si>
  <si>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</si>
  <si>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</si>
  <si>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</si>
  <si>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</si>
  <si>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</si>
  <si>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</si>
  <si>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</si>
  <si>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</si>
  <si>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</si>
  <si>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</si>
  <si>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</si>
  <si>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</si>
  <si>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</si>
  <si>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</si>
  <si>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</si>
  <si>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</si>
  <si>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</si>
  <si>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</si>
  <si>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</si>
  <si>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</si>
  <si>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</si>
  <si>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</si>
  <si>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</si>
  <si>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</si>
  <si>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</si>
  <si>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</si>
  <si>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</si>
  <si>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</si>
  <si>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</si>
  <si>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</si>
  <si>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</si>
  <si>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</si>
  <si>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</si>
  <si>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</si>
  <si>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</si>
  <si>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</si>
  <si>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</si>
  <si>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</si>
  <si>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</si>
  <si>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</si>
  <si>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</si>
  <si>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</si>
  <si>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</si>
  <si>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</si>
  <si>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</si>
  <si>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</si>
  <si>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</si>
  <si>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</si>
  <si>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</si>
  <si>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</si>
  <si>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</si>
  <si>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</si>
  <si>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</si>
  <si>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</si>
  <si>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</si>
  <si>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</si>
  <si>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</si>
  <si>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</si>
  <si>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</si>
  <si>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</si>
  <si>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</si>
  <si>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</si>
  <si>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</si>
  <si>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</si>
  <si>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</si>
  <si>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</si>
  <si>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</si>
  <si>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</si>
  <si>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</si>
  <si>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</si>
  <si>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</si>
  <si>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</si>
  <si>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</si>
  <si>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</si>
  <si>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</si>
  <si>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</si>
  <si>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</si>
  <si>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</si>
  <si>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</si>
  <si>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</si>
  <si>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</si>
  <si>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</si>
  <si>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</si>
  <si>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</si>
  <si>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</si>
  <si>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</si>
  <si>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</si>
  <si>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</si>
  <si>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</si>
  <si>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</si>
  <si>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</si>
  <si>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</si>
  <si>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</si>
  <si>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</si>
  <si>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</si>
  <si>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</si>
  <si>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</si>
  <si>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</si>
  <si>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</si>
  <si>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</si>
  <si>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</si>
  <si>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</si>
  <si>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</si>
  <si>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</si>
  <si>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</si>
  <si>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</si>
  <si>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</si>
  <si>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</si>
  <si>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</si>
  <si>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</si>
  <si>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</si>
  <si>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</si>
  <si>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</si>
  <si>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</si>
  <si>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</si>
  <si>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</si>
  <si>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</si>
  <si>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</si>
  <si>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</si>
  <si>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</si>
  <si>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</si>
  <si>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</si>
  <si>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</si>
  <si>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</si>
  <si>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</si>
  <si>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</si>
  <si>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</si>
  <si>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</si>
  <si>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</si>
  <si>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</si>
  <si>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</si>
  <si>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</si>
  <si>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</si>
  <si>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</si>
  <si>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</si>
  <si>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</si>
  <si>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</si>
  <si>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</si>
  <si>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</si>
  <si>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</si>
  <si>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</si>
  <si>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</si>
  <si>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</si>
  <si>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</si>
  <si>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</si>
  <si>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</si>
  <si>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</si>
  <si>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</si>
  <si>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</si>
  <si>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</si>
  <si>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</si>
  <si>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</si>
  <si>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</si>
  <si>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</si>
  <si>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</si>
  <si>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</si>
  <si>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</si>
  <si>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</si>
  <si>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</si>
  <si>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</si>
  <si>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</si>
  <si>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</si>
  <si>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</si>
  <si>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</si>
  <si>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</si>
  <si>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</si>
  <si>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</si>
  <si>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</si>
  <si>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</si>
  <si>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</si>
  <si>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</si>
  <si>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</si>
  <si>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</si>
  <si>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</si>
  <si>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</si>
  <si>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</si>
  <si>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</si>
  <si>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</si>
  <si>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</si>
  <si>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</si>
  <si>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</si>
  <si>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</si>
  <si>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</si>
  <si>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</si>
  <si>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</si>
  <si>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</si>
  <si>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</si>
  <si>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</si>
  <si>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</si>
  <si>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</si>
  <si>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</si>
  <si>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</si>
  <si>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</si>
  <si>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</si>
  <si>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</si>
  <si>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</si>
  <si>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</si>
  <si>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</si>
  <si>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</si>
  <si>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</si>
  <si>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</si>
  <si>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</si>
  <si>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</si>
  <si>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</si>
  <si>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</si>
  <si>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</si>
  <si>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</si>
  <si>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</si>
  <si>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</si>
  <si>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</si>
  <si>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</si>
  <si>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</si>
  <si>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</si>
  <si>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</si>
  <si>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</si>
  <si>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</si>
  <si>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</si>
  <si>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</si>
  <si>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</si>
  <si>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</si>
  <si>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</si>
  <si>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</si>
  <si>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</si>
  <si>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</si>
  <si>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</si>
  <si>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</si>
  <si>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</si>
  <si>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</si>
  <si>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</si>
  <si>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</si>
  <si>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</si>
  <si>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</si>
  <si>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</si>
  <si>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</si>
  <si>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</si>
  <si>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</si>
  <si>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</si>
  <si>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</si>
  <si>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</si>
  <si>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</si>
  <si>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</si>
  <si>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</si>
  <si>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</si>
  <si>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</si>
  <si>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</si>
  <si>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</si>
  <si>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</si>
  <si>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</si>
  <si>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</si>
  <si>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</si>
  <si>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</si>
  <si>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</si>
  <si>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</si>
  <si>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</si>
  <si>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</si>
  <si>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</si>
  <si>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</si>
  <si>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</si>
  <si>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</si>
  <si>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</si>
  <si>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</si>
  <si>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</si>
  <si>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</si>
  <si>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</si>
  <si>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</si>
  <si>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</si>
  <si>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</si>
  <si>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</si>
  <si>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</si>
  <si>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</si>
  <si>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</si>
  <si>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</si>
  <si>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</si>
  <si>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</si>
  <si>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</si>
  <si>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</si>
  <si>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</si>
  <si>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</si>
  <si>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</si>
  <si>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</si>
  <si>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</si>
  <si>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</si>
  <si>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</si>
  <si>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</si>
  <si>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</si>
  <si>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</si>
  <si>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</si>
  <si>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</si>
  <si>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</si>
  <si>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</si>
  <si>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</si>
  <si>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</si>
  <si>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</si>
  <si>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</si>
  <si>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</si>
  <si>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</si>
  <si>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</si>
  <si>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</si>
  <si>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</si>
  <si>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</si>
  <si>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</si>
  <si>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</si>
  <si>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</si>
  <si>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</si>
  <si>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</si>
  <si>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</si>
  <si>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</si>
  <si>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</si>
  <si>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</si>
  <si>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</si>
  <si>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</si>
  <si>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</si>
  <si>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</si>
  <si>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</si>
  <si>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</si>
  <si>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</si>
  <si>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</si>
  <si>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</si>
  <si>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</si>
  <si>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</si>
  <si>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</si>
  <si>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</si>
  <si>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</si>
  <si>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</si>
  <si>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</si>
  <si>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</si>
  <si>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</si>
  <si>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</si>
  <si>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</si>
  <si>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</si>
  <si>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</si>
  <si>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</si>
  <si>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</si>
  <si>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</si>
  <si>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</si>
  <si>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</si>
  <si>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</si>
  <si>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</si>
  <si>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</si>
  <si>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</si>
  <si>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</si>
  <si>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</si>
  <si>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</si>
  <si>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</si>
  <si>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</si>
  <si>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</si>
  <si>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</si>
  <si>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</si>
  <si>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</si>
  <si>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</si>
  <si>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</si>
  <si>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</si>
  <si>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</si>
  <si>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</si>
  <si>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</si>
  <si>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</si>
  <si>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</si>
  <si>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</si>
  <si>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</si>
  <si>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</si>
  <si>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</si>
  <si>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</si>
  <si>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</si>
  <si>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</si>
  <si>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</si>
  <si>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</si>
  <si>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</si>
  <si>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</si>
  <si>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</si>
  <si>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</si>
  <si>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</si>
  <si>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</si>
  <si>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</si>
  <si>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</si>
  <si>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</si>
  <si>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</si>
  <si>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</si>
  <si>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</si>
  <si>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</si>
  <si>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</si>
  <si>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</si>
  <si>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</si>
  <si>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</si>
  <si>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</si>
  <si>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</si>
  <si>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</si>
  <si>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</si>
  <si>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</si>
  <si>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</si>
  <si>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</si>
  <si>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</si>
  <si>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</si>
  <si>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</si>
  <si>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</si>
  <si>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</si>
  <si>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</si>
  <si>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</si>
  <si>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</si>
  <si>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</si>
  <si>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</si>
  <si>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</si>
  <si>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</si>
  <si>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</si>
  <si>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</si>
  <si>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</si>
  <si>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</si>
  <si>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</si>
  <si>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</si>
  <si>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</si>
  <si>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</si>
  <si>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</si>
  <si>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</si>
  <si>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</si>
  <si>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</si>
  <si>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</si>
  <si>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</si>
  <si>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</si>
  <si>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</si>
  <si>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</si>
  <si>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</si>
  <si>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</si>
  <si>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</si>
  <si>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</si>
  <si>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</si>
  <si>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</si>
  <si>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</si>
  <si>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</si>
  <si>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</si>
  <si>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</si>
  <si>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</si>
  <si>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</si>
  <si>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</si>
  <si>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</si>
  <si>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</si>
  <si>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</si>
  <si>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</si>
  <si>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</si>
  <si>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</si>
  <si>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</si>
  <si>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</si>
  <si>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</si>
  <si>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</si>
  <si>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Нови Пазар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</si>
</sst>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844</c:v>
                </c:pt>
                <c:pt idx="1">
                  <c:v>1065</c:v>
                </c:pt>
                <c:pt idx="2">
                  <c:v>1097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711</c:v>
                </c:pt>
                <c:pt idx="1">
                  <c:v>879</c:v>
                </c:pt>
                <c:pt idx="2">
                  <c:v>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175168"/>
        <c:axId val="111176704"/>
      </c:barChart>
      <c:catAx>
        <c:axId val="11117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176704"/>
        <c:crosses val="autoZero"/>
        <c:auto val="1"/>
        <c:lblAlgn val="ctr"/>
        <c:lblOffset val="100"/>
        <c:noMultiLvlLbl val="0"/>
      </c:catAx>
      <c:valAx>
        <c:axId val="11117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17516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6911</c:v>
                </c:pt>
                <c:pt idx="1">
                  <c:v>7190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176576"/>
        <c:axId val="113178112"/>
      </c:barChart>
      <c:catAx>
        <c:axId val="113176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178112"/>
        <c:crosses val="autoZero"/>
        <c:auto val="1"/>
        <c:lblAlgn val="ctr"/>
        <c:lblOffset val="100"/>
        <c:noMultiLvlLbl val="0"/>
      </c:catAx>
      <c:valAx>
        <c:axId val="11317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76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10431</c:v>
                </c:pt>
                <c:pt idx="1">
                  <c:v>10034</c:v>
                </c:pt>
                <c:pt idx="2">
                  <c:v>9275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513792"/>
        <c:axId val="114515328"/>
      </c:barChart>
      <c:catAx>
        <c:axId val="11451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15328"/>
        <c:crosses val="autoZero"/>
        <c:auto val="1"/>
        <c:lblAlgn val="ctr"/>
        <c:lblOffset val="100"/>
        <c:noMultiLvlLbl val="0"/>
      </c:catAx>
      <c:valAx>
        <c:axId val="114515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13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160</c:v>
                </c:pt>
                <c:pt idx="1">
                  <c:v>166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534656"/>
        <c:axId val="114536448"/>
      </c:barChart>
      <c:catAx>
        <c:axId val="114534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36448"/>
        <c:crosses val="autoZero"/>
        <c:auto val="1"/>
        <c:lblAlgn val="ctr"/>
        <c:lblOffset val="100"/>
        <c:noMultiLvlLbl val="0"/>
      </c:catAx>
      <c:valAx>
        <c:axId val="114536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4534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194</c:v>
                </c:pt>
                <c:pt idx="1">
                  <c:v>288</c:v>
                </c:pt>
                <c:pt idx="2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692480"/>
        <c:axId val="114694016"/>
      </c:barChart>
      <c:catAx>
        <c:axId val="11469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694016"/>
        <c:crosses val="autoZero"/>
        <c:auto val="1"/>
        <c:lblAlgn val="ctr"/>
        <c:lblOffset val="100"/>
        <c:noMultiLvlLbl val="0"/>
      </c:catAx>
      <c:valAx>
        <c:axId val="114694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692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128</c:v>
                </c:pt>
                <c:pt idx="1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737152"/>
        <c:axId val="114738688"/>
      </c:barChart>
      <c:catAx>
        <c:axId val="114737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38688"/>
        <c:crosses val="autoZero"/>
        <c:auto val="1"/>
        <c:lblAlgn val="ctr"/>
        <c:lblOffset val="100"/>
        <c:noMultiLvlLbl val="0"/>
      </c:catAx>
      <c:valAx>
        <c:axId val="1147386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37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260.49599999999998</c:v>
                </c:pt>
                <c:pt idx="1">
                  <c:v>733.88900000000001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752896"/>
        <c:axId val="115680384"/>
      </c:barChart>
      <c:catAx>
        <c:axId val="114752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80384"/>
        <c:crosses val="autoZero"/>
        <c:auto val="1"/>
        <c:lblAlgn val="ctr"/>
        <c:lblOffset val="100"/>
        <c:noMultiLvlLbl val="0"/>
      </c:catAx>
      <c:valAx>
        <c:axId val="115680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52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21529</c:v>
                </c:pt>
                <c:pt idx="1">
                  <c:v>20972</c:v>
                </c:pt>
                <c:pt idx="2">
                  <c:v>21010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709440"/>
        <c:axId val="115710976"/>
      </c:barChart>
      <c:catAx>
        <c:axId val="11570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10976"/>
        <c:crosses val="autoZero"/>
        <c:auto val="1"/>
        <c:lblAlgn val="ctr"/>
        <c:lblOffset val="100"/>
        <c:noMultiLvlLbl val="0"/>
      </c:catAx>
      <c:valAx>
        <c:axId val="11571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09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9.3000000000000007</c:v>
                </c:pt>
                <c:pt idx="1">
                  <c:v>15.7</c:v>
                </c:pt>
                <c:pt idx="2">
                  <c:v>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723648"/>
        <c:axId val="115737728"/>
      </c:barChart>
      <c:catAx>
        <c:axId val="11572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37728"/>
        <c:crosses val="autoZero"/>
        <c:auto val="1"/>
        <c:lblAlgn val="ctr"/>
        <c:lblOffset val="100"/>
        <c:noMultiLvlLbl val="0"/>
      </c:catAx>
      <c:valAx>
        <c:axId val="11573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23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10.1</c:v>
                </c:pt>
                <c:pt idx="2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770880"/>
        <c:axId val="115772416"/>
      </c:barChart>
      <c:catAx>
        <c:axId val="11577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72416"/>
        <c:crosses val="autoZero"/>
        <c:auto val="1"/>
        <c:lblAlgn val="ctr"/>
        <c:lblOffset val="100"/>
        <c:noMultiLvlLbl val="0"/>
      </c:catAx>
      <c:valAx>
        <c:axId val="115772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77088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25.933078949588896</c:v>
                </c:pt>
                <c:pt idx="1">
                  <c:v>61.950254539999818</c:v>
                </c:pt>
                <c:pt idx="2">
                  <c:v>12.116666510411294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635</c:v>
                </c:pt>
                <c:pt idx="1">
                  <c:v>899</c:v>
                </c:pt>
                <c:pt idx="2">
                  <c:v>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42</c:v>
                </c:pt>
                <c:pt idx="1">
                  <c:v>106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189376"/>
        <c:axId val="111191168"/>
      </c:barChart>
      <c:catAx>
        <c:axId val="11118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191168"/>
        <c:crosses val="autoZero"/>
        <c:auto val="1"/>
        <c:lblAlgn val="ctr"/>
        <c:lblOffset val="100"/>
        <c:noMultiLvlLbl val="0"/>
      </c:catAx>
      <c:valAx>
        <c:axId val="11119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189376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33</c:v>
                </c:pt>
                <c:pt idx="1">
                  <c:v>33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167424"/>
        <c:axId val="116168960"/>
      </c:barChart>
      <c:catAx>
        <c:axId val="11616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68960"/>
        <c:crosses val="autoZero"/>
        <c:auto val="1"/>
        <c:lblAlgn val="ctr"/>
        <c:lblOffset val="100"/>
        <c:noMultiLvlLbl val="0"/>
      </c:catAx>
      <c:valAx>
        <c:axId val="11616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167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208768"/>
        <c:axId val="116210304"/>
      </c:barChart>
      <c:catAx>
        <c:axId val="11620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10304"/>
        <c:crosses val="autoZero"/>
        <c:auto val="1"/>
        <c:lblAlgn val="ctr"/>
        <c:lblOffset val="100"/>
        <c:noMultiLvlLbl val="0"/>
      </c:catAx>
      <c:valAx>
        <c:axId val="1162103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20876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76.599999999999994</c:v>
                </c:pt>
                <c:pt idx="1">
                  <c:v>93.6</c:v>
                </c:pt>
                <c:pt idx="2">
                  <c:v>71.2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65.7</c:v>
                </c:pt>
                <c:pt idx="1">
                  <c:v>70.5</c:v>
                </c:pt>
                <c:pt idx="2">
                  <c:v>76.5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246016"/>
        <c:axId val="116247552"/>
      </c:barChart>
      <c:catAx>
        <c:axId val="116246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47552"/>
        <c:crosses val="autoZero"/>
        <c:auto val="1"/>
        <c:lblAlgn val="ctr"/>
        <c:lblOffset val="100"/>
        <c:noMultiLvlLbl val="0"/>
      </c:catAx>
      <c:valAx>
        <c:axId val="116247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460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16802</c:v>
                </c:pt>
                <c:pt idx="1">
                  <c:v>16079</c:v>
                </c:pt>
                <c:pt idx="2">
                  <c:v>16559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346880"/>
        <c:axId val="116348416"/>
      </c:barChart>
      <c:catAx>
        <c:axId val="11634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48416"/>
        <c:crosses val="autoZero"/>
        <c:auto val="1"/>
        <c:lblAlgn val="ctr"/>
        <c:lblOffset val="100"/>
        <c:noMultiLvlLbl val="0"/>
      </c:catAx>
      <c:valAx>
        <c:axId val="11634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46880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59</c:v>
                </c:pt>
                <c:pt idx="1">
                  <c:v>64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106</c:v>
                </c:pt>
                <c:pt idx="1">
                  <c:v>105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371456"/>
        <c:axId val="116372992"/>
      </c:barChart>
      <c:catAx>
        <c:axId val="11637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72992"/>
        <c:crosses val="autoZero"/>
        <c:auto val="1"/>
        <c:lblAlgn val="ctr"/>
        <c:lblOffset val="100"/>
        <c:noMultiLvlLbl val="0"/>
      </c:catAx>
      <c:valAx>
        <c:axId val="116372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714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368</c:v>
                </c:pt>
                <c:pt idx="1">
                  <c:v>462</c:v>
                </c:pt>
                <c:pt idx="2">
                  <c:v>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568</c:v>
                </c:pt>
                <c:pt idx="1">
                  <c:v>659</c:v>
                </c:pt>
                <c:pt idx="2">
                  <c:v>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420992"/>
        <c:axId val="116422528"/>
      </c:barChart>
      <c:catAx>
        <c:axId val="11642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22528"/>
        <c:crosses val="autoZero"/>
        <c:auto val="1"/>
        <c:lblAlgn val="ctr"/>
        <c:lblOffset val="100"/>
        <c:noMultiLvlLbl val="0"/>
      </c:catAx>
      <c:valAx>
        <c:axId val="116422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20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3.541996756138492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3.3423023916447128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3.3385522627340314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3.7613792974133489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3.4773070324292394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3.4444934044607787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3.4773070324292394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3.4323054855010646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3.3376147305063606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3.3760535518408443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3.1819843807130868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3.0685429811649776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2.8988496479566486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2.5613380459953308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1.7616230557925427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1.1081630931063255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0.64502217263718431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0.36376250433608653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6525312"/>
        <c:axId val="116531200"/>
      </c:barChart>
      <c:catAx>
        <c:axId val="11652531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6531200"/>
        <c:crosses val="autoZero"/>
        <c:auto val="1"/>
        <c:lblAlgn val="ctr"/>
        <c:lblOffset val="100"/>
        <c:noMultiLvlLbl val="0"/>
      </c:catAx>
      <c:valAx>
        <c:axId val="11653120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65253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3.955448468541106</c:v>
                </c:pt>
                <c:pt idx="1">
                  <c:v>3.5307463694064483</c:v>
                </c:pt>
                <c:pt idx="2">
                  <c:v>3.6319998499948438</c:v>
                </c:pt>
                <c:pt idx="3">
                  <c:v>3.9451356140367322</c:v>
                </c:pt>
                <c:pt idx="4">
                  <c:v>3.5391841594554814</c:v>
                </c:pt>
                <c:pt idx="5">
                  <c:v>3.4735569035185585</c:v>
                </c:pt>
                <c:pt idx="6">
                  <c:v>3.5448093528215034</c:v>
                </c:pt>
                <c:pt idx="7">
                  <c:v>3.5204335149020749</c:v>
                </c:pt>
                <c:pt idx="8">
                  <c:v>3.294488248033526</c:v>
                </c:pt>
                <c:pt idx="9">
                  <c:v>3.2138604764538781</c:v>
                </c:pt>
                <c:pt idx="10">
                  <c:v>2.9616643072105604</c:v>
                </c:pt>
                <c:pt idx="11">
                  <c:v>2.8650984877605166</c:v>
                </c:pt>
                <c:pt idx="12">
                  <c:v>2.7282187825206492</c:v>
                </c:pt>
                <c:pt idx="13">
                  <c:v>2.3363303113544527</c:v>
                </c:pt>
                <c:pt idx="14">
                  <c:v>1.6547443818381258</c:v>
                </c:pt>
                <c:pt idx="15">
                  <c:v>0.8887805518314692</c:v>
                </c:pt>
                <c:pt idx="16">
                  <c:v>0.53251830531674527</c:v>
                </c:pt>
                <c:pt idx="17">
                  <c:v>0.26438408820303194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6555776"/>
        <c:axId val="116557312"/>
      </c:barChart>
      <c:catAx>
        <c:axId val="11655577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6557312"/>
        <c:crosses val="autoZero"/>
        <c:auto val="1"/>
        <c:lblAlgn val="ctr"/>
        <c:lblOffset val="100"/>
        <c:noMultiLvlLbl val="0"/>
      </c:catAx>
      <c:valAx>
        <c:axId val="11655731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5557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0.51845074717901807</c:v>
                </c:pt>
                <c:pt idx="1">
                  <c:v>0.52593486127864897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1.9353930607361531</c:v>
                </c:pt>
                <c:pt idx="1">
                  <c:v>0.64414957780458382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5.1235132662397067</c:v>
                </c:pt>
                <c:pt idx="1">
                  <c:v>2.0530759951749094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30.236704436155488</c:v>
                </c:pt>
                <c:pt idx="1">
                  <c:v>25.937273823884198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47.814765289605184</c:v>
                </c:pt>
                <c:pt idx="1">
                  <c:v>56.91917973462003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2.2638233983156217</c:v>
                </c:pt>
                <c:pt idx="1">
                  <c:v>2.9336550060313633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12.107349801768832</c:v>
                </c:pt>
                <c:pt idx="1">
                  <c:v>10.986731001206271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6647040"/>
        <c:axId val="116648576"/>
      </c:barChart>
      <c:catAx>
        <c:axId val="116647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648576"/>
        <c:crosses val="autoZero"/>
        <c:auto val="1"/>
        <c:lblAlgn val="ctr"/>
        <c:lblOffset val="100"/>
        <c:noMultiLvlLbl val="0"/>
      </c:catAx>
      <c:valAx>
        <c:axId val="116648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6470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15.771693996762615</c:v>
                </c:pt>
                <c:pt idx="1">
                  <c:v>11.404101326899879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40.535341450254535</c:v>
                </c:pt>
                <c:pt idx="1">
                  <c:v>43.336550060313634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43.205010908579069</c:v>
                </c:pt>
                <c:pt idx="1">
                  <c:v>44.781664656212307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0.48795364440378164</c:v>
                </c:pt>
                <c:pt idx="1">
                  <c:v>0.47768395657418578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6704768"/>
        <c:axId val="116706304"/>
      </c:barChart>
      <c:catAx>
        <c:axId val="11670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706304"/>
        <c:crosses val="autoZero"/>
        <c:auto val="1"/>
        <c:lblAlgn val="ctr"/>
        <c:lblOffset val="100"/>
        <c:noMultiLvlLbl val="0"/>
      </c:catAx>
      <c:valAx>
        <c:axId val="1167063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7047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12265</c:v>
                </c:pt>
                <c:pt idx="1">
                  <c:v>12559</c:v>
                </c:pt>
                <c:pt idx="2">
                  <c:v>12911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10741</c:v>
                </c:pt>
                <c:pt idx="1">
                  <c:v>10885</c:v>
                </c:pt>
                <c:pt idx="2">
                  <c:v>10450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919296"/>
        <c:axId val="112920832"/>
      </c:barChart>
      <c:catAx>
        <c:axId val="11291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920832"/>
        <c:crosses val="autoZero"/>
        <c:auto val="1"/>
        <c:lblAlgn val="ctr"/>
        <c:lblOffset val="100"/>
        <c:noMultiLvlLbl val="0"/>
      </c:catAx>
      <c:valAx>
        <c:axId val="11292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9192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11</c:v>
                </c:pt>
                <c:pt idx="1">
                  <c:v>11</c:v>
                </c:pt>
                <c:pt idx="2">
                  <c:v>31</c:v>
                </c:pt>
                <c:pt idx="3">
                  <c:v>50</c:v>
                </c:pt>
                <c:pt idx="4">
                  <c:v>74</c:v>
                </c:pt>
                <c:pt idx="5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14</c:v>
                </c:pt>
                <c:pt idx="1">
                  <c:v>9</c:v>
                </c:pt>
                <c:pt idx="2">
                  <c:v>40</c:v>
                </c:pt>
                <c:pt idx="3">
                  <c:v>31</c:v>
                </c:pt>
                <c:pt idx="4">
                  <c:v>27</c:v>
                </c:pt>
                <c:pt idx="5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6737920"/>
        <c:axId val="116739456"/>
      </c:barChart>
      <c:catAx>
        <c:axId val="116737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39456"/>
        <c:crosses val="autoZero"/>
        <c:auto val="1"/>
        <c:lblAlgn val="ctr"/>
        <c:lblOffset val="100"/>
        <c:noMultiLvlLbl val="0"/>
      </c:catAx>
      <c:valAx>
        <c:axId val="1167394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37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1.18</c:v>
                </c:pt>
                <c:pt idx="1">
                  <c:v>0.39</c:v>
                </c:pt>
                <c:pt idx="3">
                  <c:v>0.56000000000000005</c:v>
                </c:pt>
                <c:pt idx="4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6788608"/>
        <c:axId val="116798592"/>
      </c:barChart>
      <c:catAx>
        <c:axId val="116788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798592"/>
        <c:crosses val="autoZero"/>
        <c:auto val="1"/>
        <c:lblAlgn val="ctr"/>
        <c:lblOffset val="100"/>
        <c:noMultiLvlLbl val="0"/>
      </c:catAx>
      <c:valAx>
        <c:axId val="1167985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7886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62.962468278349135</c:v>
                </c:pt>
                <c:pt idx="2">
                  <c:v>11.948157148643174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0</c:v>
                </c:pt>
                <c:pt idx="1">
                  <c:v>37.037531721650865</c:v>
                </c:pt>
                <c:pt idx="2">
                  <c:v>88.051842851356824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6837760"/>
        <c:axId val="116843648"/>
      </c:barChart>
      <c:catAx>
        <c:axId val="116837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843648"/>
        <c:crosses val="autoZero"/>
        <c:auto val="1"/>
        <c:lblAlgn val="ctr"/>
        <c:lblOffset val="100"/>
        <c:noMultiLvlLbl val="0"/>
      </c:catAx>
      <c:valAx>
        <c:axId val="1168436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8377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743</c:v>
                </c:pt>
                <c:pt idx="1">
                  <c:v>713</c:v>
                </c:pt>
                <c:pt idx="2">
                  <c:v>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849</c:v>
                </c:pt>
                <c:pt idx="1">
                  <c:v>773</c:v>
                </c:pt>
                <c:pt idx="2">
                  <c:v>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092352"/>
        <c:axId val="117093888"/>
      </c:barChart>
      <c:catAx>
        <c:axId val="11709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093888"/>
        <c:crosses val="autoZero"/>
        <c:auto val="1"/>
        <c:lblAlgn val="ctr"/>
        <c:lblOffset val="100"/>
        <c:noMultiLvlLbl val="0"/>
      </c:catAx>
      <c:valAx>
        <c:axId val="11709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092352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516</c:v>
                </c:pt>
                <c:pt idx="1">
                  <c:v>588</c:v>
                </c:pt>
                <c:pt idx="2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605</c:v>
                </c:pt>
                <c:pt idx="1">
                  <c:v>629</c:v>
                </c:pt>
                <c:pt idx="2">
                  <c:v>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199232"/>
        <c:axId val="117200768"/>
      </c:barChart>
      <c:catAx>
        <c:axId val="11719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200768"/>
        <c:crosses val="autoZero"/>
        <c:auto val="1"/>
        <c:lblAlgn val="ctr"/>
        <c:lblOffset val="100"/>
        <c:noMultiLvlLbl val="0"/>
      </c:catAx>
      <c:valAx>
        <c:axId val="117200768"/>
        <c:scaling>
          <c:orientation val="minMax"/>
          <c:max val="1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199232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17.691169215589543</c:v>
                </c:pt>
                <c:pt idx="1">
                  <c:v>19.01982582916435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20.414405525407005</c:v>
                </c:pt>
                <c:pt idx="1">
                  <c:v>20.932925699462665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15.22446965959546</c:v>
                </c:pt>
                <c:pt idx="1">
                  <c:v>17.166944598851213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16.803157375431674</c:v>
                </c:pt>
                <c:pt idx="1">
                  <c:v>17.77839540485455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14.622594967932907</c:v>
                </c:pt>
                <c:pt idx="1">
                  <c:v>13.197146562905319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15.244203256043415</c:v>
                </c:pt>
                <c:pt idx="1">
                  <c:v>11.904761904761903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7347456"/>
        <c:axId val="117348992"/>
      </c:barChart>
      <c:catAx>
        <c:axId val="117347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348992"/>
        <c:crosses val="autoZero"/>
        <c:auto val="1"/>
        <c:lblAlgn val="ctr"/>
        <c:lblOffset val="100"/>
        <c:noMultiLvlLbl val="0"/>
      </c:catAx>
      <c:valAx>
        <c:axId val="1173489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3474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31.71</c:v>
                </c:pt>
                <c:pt idx="1">
                  <c:v>37.39</c:v>
                </c:pt>
                <c:pt idx="2">
                  <c:v>23.46</c:v>
                </c:pt>
                <c:pt idx="3">
                  <c:v>6.04</c:v>
                </c:pt>
                <c:pt idx="4">
                  <c:v>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36.6</c:v>
                </c:pt>
                <c:pt idx="1">
                  <c:v>34.53</c:v>
                </c:pt>
                <c:pt idx="2">
                  <c:v>21.05</c:v>
                </c:pt>
                <c:pt idx="3">
                  <c:v>6.27</c:v>
                </c:pt>
                <c:pt idx="4">
                  <c:v>1.54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7386624"/>
        <c:axId val="117404800"/>
      </c:barChart>
      <c:catAx>
        <c:axId val="11738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404800"/>
        <c:crosses val="autoZero"/>
        <c:auto val="1"/>
        <c:lblAlgn val="ctr"/>
        <c:lblOffset val="100"/>
        <c:noMultiLvlLbl val="0"/>
      </c:catAx>
      <c:valAx>
        <c:axId val="117404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3866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49720</c:v>
                </c:pt>
                <c:pt idx="1">
                  <c:v>55363</c:v>
                </c:pt>
                <c:pt idx="2">
                  <c:v>62685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512064"/>
        <c:axId val="117513600"/>
      </c:barChart>
      <c:catAx>
        <c:axId val="11751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513600"/>
        <c:crosses val="autoZero"/>
        <c:auto val="1"/>
        <c:lblAlgn val="ctr"/>
        <c:lblOffset val="100"/>
        <c:noMultiLvlLbl val="0"/>
      </c:catAx>
      <c:valAx>
        <c:axId val="117513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512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8391</c:v>
                </c:pt>
                <c:pt idx="1">
                  <c:v>8559</c:v>
                </c:pt>
                <c:pt idx="2">
                  <c:v>8771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11671</c:v>
                </c:pt>
                <c:pt idx="1">
                  <c:v>11810</c:v>
                </c:pt>
                <c:pt idx="2">
                  <c:v>11697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548928"/>
        <c:axId val="117550464"/>
      </c:barChart>
      <c:catAx>
        <c:axId val="11754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550464"/>
        <c:crosses val="autoZero"/>
        <c:auto val="1"/>
        <c:lblAlgn val="ctr"/>
        <c:lblOffset val="100"/>
        <c:noMultiLvlLbl val="0"/>
      </c:catAx>
      <c:valAx>
        <c:axId val="117550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5489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30.2</c:v>
                </c:pt>
                <c:pt idx="1">
                  <c:v>32.700000000000003</c:v>
                </c:pt>
                <c:pt idx="2">
                  <c:v>1.1000000000000001</c:v>
                </c:pt>
                <c:pt idx="3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29</c:v>
                </c:pt>
                <c:pt idx="1">
                  <c:v>54.8</c:v>
                </c:pt>
                <c:pt idx="2">
                  <c:v>16.2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94.096133751306169</c:v>
                </c:pt>
                <c:pt idx="1">
                  <c:v>94.724422720377561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5.9038662486938351</c:v>
                </c:pt>
                <c:pt idx="1">
                  <c:v>5.2755772796224507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7663616"/>
        <c:axId val="117665152"/>
      </c:barChart>
      <c:catAx>
        <c:axId val="117663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665152"/>
        <c:crosses val="autoZero"/>
        <c:auto val="1"/>
        <c:lblAlgn val="ctr"/>
        <c:lblOffset val="100"/>
        <c:noMultiLvlLbl val="0"/>
      </c:catAx>
      <c:valAx>
        <c:axId val="1176651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66361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9.5</c:v>
                </c:pt>
                <c:pt idx="1">
                  <c:v>14.3</c:v>
                </c:pt>
                <c:pt idx="2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711232"/>
        <c:axId val="117712768"/>
      </c:barChart>
      <c:catAx>
        <c:axId val="11771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12768"/>
        <c:crosses val="autoZero"/>
        <c:auto val="1"/>
        <c:lblAlgn val="ctr"/>
        <c:lblOffset val="100"/>
        <c:noMultiLvlLbl val="0"/>
      </c:catAx>
      <c:valAx>
        <c:axId val="117712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1123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1.9</c:v>
                </c:pt>
                <c:pt idx="1">
                  <c:v>5.5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754112"/>
        <c:axId val="117755904"/>
      </c:barChart>
      <c:catAx>
        <c:axId val="11775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755904"/>
        <c:crosses val="autoZero"/>
        <c:auto val="1"/>
        <c:lblAlgn val="ctr"/>
        <c:lblOffset val="100"/>
        <c:noMultiLvlLbl val="0"/>
      </c:catAx>
      <c:valAx>
        <c:axId val="11775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75411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8.08</c:v>
                </c:pt>
                <c:pt idx="1">
                  <c:v>8.42</c:v>
                </c:pt>
                <c:pt idx="2">
                  <c:v>3.66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3.53</c:v>
                </c:pt>
                <c:pt idx="1">
                  <c:v>6.47</c:v>
                </c:pt>
                <c:pt idx="2">
                  <c:v>2.2400000000000002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7872896"/>
        <c:axId val="117878784"/>
      </c:barChart>
      <c:catAx>
        <c:axId val="11787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878784"/>
        <c:crosses val="autoZero"/>
        <c:auto val="1"/>
        <c:lblAlgn val="ctr"/>
        <c:lblOffset val="100"/>
        <c:noMultiLvlLbl val="0"/>
      </c:catAx>
      <c:valAx>
        <c:axId val="11787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87289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7325</c:v>
                </c:pt>
                <c:pt idx="1">
                  <c:v>11107</c:v>
                </c:pt>
                <c:pt idx="2">
                  <c:v>10782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1383</c:v>
                </c:pt>
                <c:pt idx="1">
                  <c:v>4278</c:v>
                </c:pt>
                <c:pt idx="2">
                  <c:v>9910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033024"/>
        <c:axId val="118047104"/>
      </c:barChart>
      <c:catAx>
        <c:axId val="118033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47104"/>
        <c:crosses val="autoZero"/>
        <c:auto val="1"/>
        <c:lblAlgn val="ctr"/>
        <c:lblOffset val="100"/>
        <c:noMultiLvlLbl val="0"/>
      </c:catAx>
      <c:valAx>
        <c:axId val="1180471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8033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14999</c:v>
                </c:pt>
                <c:pt idx="1">
                  <c:v>20709</c:v>
                </c:pt>
                <c:pt idx="2">
                  <c:v>21383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2329</c:v>
                </c:pt>
                <c:pt idx="1">
                  <c:v>7268</c:v>
                </c:pt>
                <c:pt idx="2">
                  <c:v>18659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164480"/>
        <c:axId val="118174464"/>
      </c:barChart>
      <c:catAx>
        <c:axId val="118164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74464"/>
        <c:crosses val="autoZero"/>
        <c:auto val="1"/>
        <c:lblAlgn val="ctr"/>
        <c:lblOffset val="100"/>
        <c:noMultiLvlLbl val="0"/>
      </c:catAx>
      <c:valAx>
        <c:axId val="1181744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8164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</c:v>
                </c:pt>
                <c:pt idx="1">
                  <c:v>1.9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1.7</c:v>
                </c:pt>
                <c:pt idx="1">
                  <c:v>1.7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8218112"/>
        <c:axId val="118236288"/>
      </c:barChart>
      <c:catAx>
        <c:axId val="118218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36288"/>
        <c:crosses val="autoZero"/>
        <c:auto val="1"/>
        <c:lblAlgn val="ctr"/>
        <c:lblOffset val="100"/>
        <c:noMultiLvlLbl val="0"/>
      </c:catAx>
      <c:valAx>
        <c:axId val="1182362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821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15.5</c:v>
                </c:pt>
                <c:pt idx="1">
                  <c:v>15.7</c:v>
                </c:pt>
                <c:pt idx="2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21.7</c:v>
                </c:pt>
                <c:pt idx="1">
                  <c:v>21.9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8275456"/>
        <c:axId val="118285440"/>
      </c:barChart>
      <c:catAx>
        <c:axId val="11827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285440"/>
        <c:crosses val="autoZero"/>
        <c:auto val="1"/>
        <c:lblAlgn val="ctr"/>
        <c:lblOffset val="100"/>
        <c:noMultiLvlLbl val="0"/>
      </c:catAx>
      <c:valAx>
        <c:axId val="118285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2754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11773.08</c:v>
                </c:pt>
                <c:pt idx="1">
                  <c:v>25724.02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345088"/>
        <c:axId val="118359168"/>
      </c:barChart>
      <c:catAx>
        <c:axId val="118345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59168"/>
        <c:crosses val="autoZero"/>
        <c:auto val="1"/>
        <c:lblAlgn val="ctr"/>
        <c:lblOffset val="100"/>
        <c:noMultiLvlLbl val="0"/>
      </c:catAx>
      <c:valAx>
        <c:axId val="11835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4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218</c:v>
                </c:pt>
                <c:pt idx="1">
                  <c:v>225</c:v>
                </c:pt>
                <c:pt idx="2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202</c:v>
                </c:pt>
                <c:pt idx="1">
                  <c:v>199</c:v>
                </c:pt>
                <c:pt idx="2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411648"/>
        <c:axId val="118413184"/>
      </c:barChart>
      <c:catAx>
        <c:axId val="11841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13184"/>
        <c:crosses val="autoZero"/>
        <c:auto val="1"/>
        <c:lblAlgn val="ctr"/>
        <c:lblOffset val="100"/>
        <c:noMultiLvlLbl val="0"/>
      </c:catAx>
      <c:valAx>
        <c:axId val="118413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116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27.4</c:v>
                </c:pt>
                <c:pt idx="1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57.1</c:v>
                </c:pt>
                <c:pt idx="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15.5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2968448"/>
        <c:axId val="112969984"/>
      </c:barChart>
      <c:catAx>
        <c:axId val="112968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2969984"/>
        <c:crosses val="autoZero"/>
        <c:auto val="1"/>
        <c:lblAlgn val="ctr"/>
        <c:lblOffset val="100"/>
        <c:noMultiLvlLbl val="0"/>
      </c:catAx>
      <c:valAx>
        <c:axId val="112969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9684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844</c:v>
                </c:pt>
                <c:pt idx="1">
                  <c:v>1065</c:v>
                </c:pt>
                <c:pt idx="2">
                  <c:v>1097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711</c:v>
                </c:pt>
                <c:pt idx="1">
                  <c:v>879</c:v>
                </c:pt>
                <c:pt idx="2">
                  <c:v>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019840"/>
        <c:axId val="122021376"/>
      </c:barChart>
      <c:catAx>
        <c:axId val="12201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21376"/>
        <c:crosses val="autoZero"/>
        <c:auto val="1"/>
        <c:lblAlgn val="ctr"/>
        <c:lblOffset val="100"/>
        <c:noMultiLvlLbl val="0"/>
      </c:catAx>
      <c:valAx>
        <c:axId val="122021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19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635</c:v>
                </c:pt>
                <c:pt idx="1">
                  <c:v>899</c:v>
                </c:pt>
                <c:pt idx="2">
                  <c:v>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42</c:v>
                </c:pt>
                <c:pt idx="1">
                  <c:v>106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057088"/>
        <c:axId val="122058624"/>
      </c:barChart>
      <c:catAx>
        <c:axId val="12205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58624"/>
        <c:crosses val="autoZero"/>
        <c:auto val="1"/>
        <c:lblAlgn val="ctr"/>
        <c:lblOffset val="100"/>
        <c:noMultiLvlLbl val="0"/>
      </c:catAx>
      <c:valAx>
        <c:axId val="12205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570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12265</c:v>
                </c:pt>
                <c:pt idx="1">
                  <c:v>12559</c:v>
                </c:pt>
                <c:pt idx="2">
                  <c:v>12911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10741</c:v>
                </c:pt>
                <c:pt idx="1">
                  <c:v>10885</c:v>
                </c:pt>
                <c:pt idx="2">
                  <c:v>10450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159872"/>
        <c:axId val="122161408"/>
      </c:barChart>
      <c:catAx>
        <c:axId val="12215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161408"/>
        <c:crosses val="autoZero"/>
        <c:auto val="1"/>
        <c:lblAlgn val="ctr"/>
        <c:lblOffset val="100"/>
        <c:noMultiLvlLbl val="0"/>
      </c:catAx>
      <c:valAx>
        <c:axId val="12216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1598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29</c:v>
                </c:pt>
                <c:pt idx="1">
                  <c:v>54.8</c:v>
                </c:pt>
                <c:pt idx="2">
                  <c:v>16.2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27.4</c:v>
                </c:pt>
                <c:pt idx="1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57.1</c:v>
                </c:pt>
                <c:pt idx="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15.5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2262656"/>
        <c:axId val="122264192"/>
      </c:barChart>
      <c:catAx>
        <c:axId val="12226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264192"/>
        <c:crosses val="autoZero"/>
        <c:auto val="1"/>
        <c:lblAlgn val="ctr"/>
        <c:lblOffset val="100"/>
        <c:noMultiLvlLbl val="0"/>
      </c:catAx>
      <c:valAx>
        <c:axId val="122264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2626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9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2320384"/>
        <c:axId val="122321920"/>
      </c:barChart>
      <c:catAx>
        <c:axId val="122320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321920"/>
        <c:crosses val="autoZero"/>
        <c:auto val="1"/>
        <c:lblAlgn val="ctr"/>
        <c:lblOffset val="100"/>
        <c:noMultiLvlLbl val="0"/>
      </c:catAx>
      <c:valAx>
        <c:axId val="12232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320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759</c:v>
                </c:pt>
                <c:pt idx="1">
                  <c:v>1575</c:v>
                </c:pt>
                <c:pt idx="2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556</c:v>
                </c:pt>
                <c:pt idx="1">
                  <c:v>1437</c:v>
                </c:pt>
                <c:pt idx="2">
                  <c:v>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354304"/>
        <c:axId val="122450304"/>
      </c:barChart>
      <c:catAx>
        <c:axId val="122354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450304"/>
        <c:crosses val="autoZero"/>
        <c:auto val="1"/>
        <c:lblAlgn val="ctr"/>
        <c:lblOffset val="100"/>
        <c:noMultiLvlLbl val="0"/>
      </c:catAx>
      <c:valAx>
        <c:axId val="122450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354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176</c:v>
                </c:pt>
                <c:pt idx="1">
                  <c:v>442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123</c:v>
                </c:pt>
                <c:pt idx="1">
                  <c:v>354</c:v>
                </c:pt>
                <c:pt idx="2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473472"/>
        <c:axId val="122491648"/>
      </c:barChart>
      <c:catAx>
        <c:axId val="122473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491648"/>
        <c:crosses val="autoZero"/>
        <c:auto val="1"/>
        <c:lblAlgn val="ctr"/>
        <c:lblOffset val="100"/>
        <c:noMultiLvlLbl val="0"/>
      </c:catAx>
      <c:valAx>
        <c:axId val="122491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473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6911</c:v>
                </c:pt>
                <c:pt idx="1">
                  <c:v>7190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518528"/>
        <c:axId val="122532608"/>
      </c:barChart>
      <c:catAx>
        <c:axId val="122518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532608"/>
        <c:crosses val="autoZero"/>
        <c:auto val="1"/>
        <c:lblAlgn val="ctr"/>
        <c:lblOffset val="100"/>
        <c:noMultiLvlLbl val="0"/>
      </c:catAx>
      <c:valAx>
        <c:axId val="12253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18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10431</c:v>
                </c:pt>
                <c:pt idx="1">
                  <c:v>10034</c:v>
                </c:pt>
                <c:pt idx="2">
                  <c:v>9275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606720"/>
        <c:axId val="122608256"/>
      </c:barChart>
      <c:catAx>
        <c:axId val="12260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08256"/>
        <c:crosses val="autoZero"/>
        <c:auto val="1"/>
        <c:lblAlgn val="ctr"/>
        <c:lblOffset val="100"/>
        <c:noMultiLvlLbl val="0"/>
      </c:catAx>
      <c:valAx>
        <c:axId val="12260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06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37.1</c:v>
                </c:pt>
                <c:pt idx="1">
                  <c:v>37.5</c:v>
                </c:pt>
                <c:pt idx="2">
                  <c:v>44.7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11.2</c:v>
                </c:pt>
                <c:pt idx="1">
                  <c:v>13.2</c:v>
                </c:pt>
                <c:pt idx="2">
                  <c:v>11.2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51.8</c:v>
                </c:pt>
                <c:pt idx="1">
                  <c:v>49.3</c:v>
                </c:pt>
                <c:pt idx="2">
                  <c:v>44.2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2998656"/>
        <c:axId val="113008640"/>
      </c:barChart>
      <c:catAx>
        <c:axId val="11299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008640"/>
        <c:crosses val="autoZero"/>
        <c:auto val="1"/>
        <c:lblAlgn val="ctr"/>
        <c:lblOffset val="100"/>
        <c:noMultiLvlLbl val="0"/>
      </c:catAx>
      <c:valAx>
        <c:axId val="113008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29986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160</c:v>
                </c:pt>
                <c:pt idx="1">
                  <c:v>166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635776"/>
        <c:axId val="122637312"/>
      </c:barChart>
      <c:catAx>
        <c:axId val="122635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37312"/>
        <c:crosses val="autoZero"/>
        <c:auto val="1"/>
        <c:lblAlgn val="ctr"/>
        <c:lblOffset val="100"/>
        <c:noMultiLvlLbl val="0"/>
      </c:catAx>
      <c:valAx>
        <c:axId val="122637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35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128</c:v>
                </c:pt>
                <c:pt idx="1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717312"/>
        <c:axId val="122718848"/>
      </c:barChart>
      <c:catAx>
        <c:axId val="122717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18848"/>
        <c:crosses val="autoZero"/>
        <c:auto val="1"/>
        <c:lblAlgn val="ctr"/>
        <c:lblOffset val="100"/>
        <c:noMultiLvlLbl val="0"/>
      </c:catAx>
      <c:valAx>
        <c:axId val="1227188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17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21529</c:v>
                </c:pt>
                <c:pt idx="1">
                  <c:v>20972</c:v>
                </c:pt>
                <c:pt idx="2">
                  <c:v>21010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743808"/>
        <c:axId val="122884864"/>
      </c:barChart>
      <c:catAx>
        <c:axId val="12274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84864"/>
        <c:crosses val="autoZero"/>
        <c:auto val="1"/>
        <c:lblAlgn val="ctr"/>
        <c:lblOffset val="100"/>
        <c:noMultiLvlLbl val="0"/>
      </c:catAx>
      <c:valAx>
        <c:axId val="12288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4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25.933078949588896</c:v>
                </c:pt>
                <c:pt idx="1">
                  <c:v>61.950254539999818</c:v>
                </c:pt>
                <c:pt idx="2">
                  <c:v>12.116666510411294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33</c:v>
                </c:pt>
                <c:pt idx="1">
                  <c:v>33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3015936"/>
        <c:axId val="123017472"/>
      </c:barChart>
      <c:catAx>
        <c:axId val="12301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17472"/>
        <c:crosses val="autoZero"/>
        <c:auto val="1"/>
        <c:lblAlgn val="ctr"/>
        <c:lblOffset val="100"/>
        <c:noMultiLvlLbl val="0"/>
      </c:catAx>
      <c:valAx>
        <c:axId val="12301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015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3069568"/>
        <c:axId val="123071104"/>
      </c:barChart>
      <c:catAx>
        <c:axId val="12306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71104"/>
        <c:crosses val="autoZero"/>
        <c:auto val="1"/>
        <c:lblAlgn val="ctr"/>
        <c:lblOffset val="100"/>
        <c:noMultiLvlLbl val="0"/>
      </c:catAx>
      <c:valAx>
        <c:axId val="123071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069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76.599999999999994</c:v>
                </c:pt>
                <c:pt idx="1">
                  <c:v>93.6</c:v>
                </c:pt>
                <c:pt idx="2">
                  <c:v>71.2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65.7</c:v>
                </c:pt>
                <c:pt idx="1">
                  <c:v>70.5</c:v>
                </c:pt>
                <c:pt idx="2">
                  <c:v>76.5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123200"/>
        <c:axId val="123124736"/>
      </c:barChart>
      <c:catAx>
        <c:axId val="12312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24736"/>
        <c:crosses val="autoZero"/>
        <c:auto val="1"/>
        <c:lblAlgn val="ctr"/>
        <c:lblOffset val="100"/>
        <c:noMultiLvlLbl val="0"/>
      </c:catAx>
      <c:valAx>
        <c:axId val="123124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232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16802</c:v>
                </c:pt>
                <c:pt idx="1">
                  <c:v>16079</c:v>
                </c:pt>
                <c:pt idx="2">
                  <c:v>16559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203584"/>
        <c:axId val="123205120"/>
      </c:barChart>
      <c:catAx>
        <c:axId val="1232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05120"/>
        <c:crosses val="autoZero"/>
        <c:auto val="1"/>
        <c:lblAlgn val="ctr"/>
        <c:lblOffset val="100"/>
        <c:noMultiLvlLbl val="0"/>
      </c:catAx>
      <c:valAx>
        <c:axId val="12320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03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59</c:v>
                </c:pt>
                <c:pt idx="1">
                  <c:v>64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106</c:v>
                </c:pt>
                <c:pt idx="1">
                  <c:v>105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236352"/>
        <c:axId val="123237888"/>
      </c:barChart>
      <c:catAx>
        <c:axId val="1232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37888"/>
        <c:crosses val="autoZero"/>
        <c:auto val="1"/>
        <c:lblAlgn val="ctr"/>
        <c:lblOffset val="100"/>
        <c:noMultiLvlLbl val="0"/>
      </c:catAx>
      <c:valAx>
        <c:axId val="12323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36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368</c:v>
                </c:pt>
                <c:pt idx="1">
                  <c:v>462</c:v>
                </c:pt>
                <c:pt idx="2">
                  <c:v>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568</c:v>
                </c:pt>
                <c:pt idx="1">
                  <c:v>659</c:v>
                </c:pt>
                <c:pt idx="2">
                  <c:v>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285888"/>
        <c:axId val="123287424"/>
      </c:barChart>
      <c:catAx>
        <c:axId val="12328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87424"/>
        <c:crosses val="autoZero"/>
        <c:auto val="1"/>
        <c:lblAlgn val="ctr"/>
        <c:lblOffset val="100"/>
        <c:noMultiLvlLbl val="0"/>
      </c:catAx>
      <c:valAx>
        <c:axId val="123287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85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9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3027712"/>
        <c:axId val="113033600"/>
      </c:barChart>
      <c:catAx>
        <c:axId val="113027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033600"/>
        <c:crosses val="autoZero"/>
        <c:auto val="1"/>
        <c:lblAlgn val="ctr"/>
        <c:lblOffset val="100"/>
        <c:noMultiLvlLbl val="0"/>
      </c:catAx>
      <c:valAx>
        <c:axId val="113033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027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3.541996756138492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3.3423023916447128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3.3385522627340314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3.7613792974133489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3.4773070324292394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3.4444934044607787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3.4773070324292394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3.4323054855010646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3.3376147305063606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3.3760535518408443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3.1819843807130868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3.0685429811649776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2.8988496479566486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2.5613380459953308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1.7616230557925427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1.1081630931063255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0.64502217263718431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0.36376250433608653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545856"/>
        <c:axId val="123559936"/>
      </c:barChart>
      <c:catAx>
        <c:axId val="1235458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3559936"/>
        <c:crosses val="autoZero"/>
        <c:auto val="1"/>
        <c:lblAlgn val="ctr"/>
        <c:lblOffset val="100"/>
        <c:noMultiLvlLbl val="0"/>
      </c:catAx>
      <c:valAx>
        <c:axId val="1235599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35458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3.955448468541106</c:v>
                </c:pt>
                <c:pt idx="1">
                  <c:v>3.5307463694064483</c:v>
                </c:pt>
                <c:pt idx="2">
                  <c:v>3.6319998499948438</c:v>
                </c:pt>
                <c:pt idx="3">
                  <c:v>3.9451356140367322</c:v>
                </c:pt>
                <c:pt idx="4">
                  <c:v>3.5391841594554814</c:v>
                </c:pt>
                <c:pt idx="5">
                  <c:v>3.4735569035185585</c:v>
                </c:pt>
                <c:pt idx="6">
                  <c:v>3.5448093528215034</c:v>
                </c:pt>
                <c:pt idx="7">
                  <c:v>3.5204335149020749</c:v>
                </c:pt>
                <c:pt idx="8">
                  <c:v>3.294488248033526</c:v>
                </c:pt>
                <c:pt idx="9">
                  <c:v>3.2138604764538781</c:v>
                </c:pt>
                <c:pt idx="10">
                  <c:v>2.9616643072105604</c:v>
                </c:pt>
                <c:pt idx="11">
                  <c:v>2.8650984877605166</c:v>
                </c:pt>
                <c:pt idx="12">
                  <c:v>2.7282187825206492</c:v>
                </c:pt>
                <c:pt idx="13">
                  <c:v>2.3363303113544527</c:v>
                </c:pt>
                <c:pt idx="14">
                  <c:v>1.6547443818381258</c:v>
                </c:pt>
                <c:pt idx="15">
                  <c:v>0.8887805518314692</c:v>
                </c:pt>
                <c:pt idx="16">
                  <c:v>0.53251830531674527</c:v>
                </c:pt>
                <c:pt idx="17">
                  <c:v>0.26438408820303194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567104"/>
        <c:axId val="123581184"/>
      </c:barChart>
      <c:catAx>
        <c:axId val="1235671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3581184"/>
        <c:crosses val="autoZero"/>
        <c:auto val="1"/>
        <c:lblAlgn val="ctr"/>
        <c:lblOffset val="100"/>
        <c:noMultiLvlLbl val="0"/>
      </c:catAx>
      <c:valAx>
        <c:axId val="1235811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671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0.51845074717901807</c:v>
                </c:pt>
                <c:pt idx="1">
                  <c:v>0.52593486127864897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1.9353930607361531</c:v>
                </c:pt>
                <c:pt idx="1">
                  <c:v>0.64414957780458382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5.1235132662397067</c:v>
                </c:pt>
                <c:pt idx="1">
                  <c:v>2.0530759951749094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30.236704436155488</c:v>
                </c:pt>
                <c:pt idx="1">
                  <c:v>25.937273823884198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47.814765289605184</c:v>
                </c:pt>
                <c:pt idx="1">
                  <c:v>56.91917973462003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2.2638233983156217</c:v>
                </c:pt>
                <c:pt idx="1">
                  <c:v>2.9336550060313633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12.107349801768832</c:v>
                </c:pt>
                <c:pt idx="1">
                  <c:v>10.986731001206271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708544"/>
        <c:axId val="123710080"/>
      </c:barChart>
      <c:catAx>
        <c:axId val="12370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710080"/>
        <c:crosses val="autoZero"/>
        <c:auto val="1"/>
        <c:lblAlgn val="ctr"/>
        <c:lblOffset val="100"/>
        <c:noMultiLvlLbl val="0"/>
      </c:catAx>
      <c:valAx>
        <c:axId val="123710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7085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15.771693996762615</c:v>
                </c:pt>
                <c:pt idx="1">
                  <c:v>11.404101326899879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40.535341450254535</c:v>
                </c:pt>
                <c:pt idx="1">
                  <c:v>43.336550060313634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43.205010908579069</c:v>
                </c:pt>
                <c:pt idx="1">
                  <c:v>44.781664656212307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0.48795364440378164</c:v>
                </c:pt>
                <c:pt idx="1">
                  <c:v>0.47768395657418578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061184"/>
        <c:axId val="124062720"/>
      </c:barChart>
      <c:catAx>
        <c:axId val="124061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062720"/>
        <c:crosses val="autoZero"/>
        <c:auto val="1"/>
        <c:lblAlgn val="ctr"/>
        <c:lblOffset val="100"/>
        <c:noMultiLvlLbl val="0"/>
      </c:catAx>
      <c:valAx>
        <c:axId val="124062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0611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11</c:v>
                </c:pt>
                <c:pt idx="1">
                  <c:v>11</c:v>
                </c:pt>
                <c:pt idx="2">
                  <c:v>31</c:v>
                </c:pt>
                <c:pt idx="3">
                  <c:v>50</c:v>
                </c:pt>
                <c:pt idx="4">
                  <c:v>74</c:v>
                </c:pt>
                <c:pt idx="5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14</c:v>
                </c:pt>
                <c:pt idx="1">
                  <c:v>9</c:v>
                </c:pt>
                <c:pt idx="2">
                  <c:v>40</c:v>
                </c:pt>
                <c:pt idx="3">
                  <c:v>31</c:v>
                </c:pt>
                <c:pt idx="4">
                  <c:v>27</c:v>
                </c:pt>
                <c:pt idx="5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4106624"/>
        <c:axId val="124108160"/>
      </c:barChart>
      <c:catAx>
        <c:axId val="12410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08160"/>
        <c:crosses val="autoZero"/>
        <c:auto val="1"/>
        <c:lblAlgn val="ctr"/>
        <c:lblOffset val="100"/>
        <c:noMultiLvlLbl val="0"/>
      </c:catAx>
      <c:valAx>
        <c:axId val="124108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06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1.18</c:v>
                </c:pt>
                <c:pt idx="1">
                  <c:v>0.39</c:v>
                </c:pt>
                <c:pt idx="3">
                  <c:v>0.56000000000000005</c:v>
                </c:pt>
                <c:pt idx="4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4157312"/>
        <c:axId val="124163200"/>
      </c:barChart>
      <c:catAx>
        <c:axId val="124157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163200"/>
        <c:crosses val="autoZero"/>
        <c:auto val="1"/>
        <c:lblAlgn val="ctr"/>
        <c:lblOffset val="100"/>
        <c:noMultiLvlLbl val="0"/>
      </c:catAx>
      <c:valAx>
        <c:axId val="12416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157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62.962468278349135</c:v>
                </c:pt>
                <c:pt idx="2">
                  <c:v>11.948157148643174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0</c:v>
                </c:pt>
                <c:pt idx="1">
                  <c:v>37.037531721650865</c:v>
                </c:pt>
                <c:pt idx="2">
                  <c:v>88.051842851356824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226944"/>
        <c:axId val="124232832"/>
      </c:barChart>
      <c:catAx>
        <c:axId val="124226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232832"/>
        <c:crosses val="autoZero"/>
        <c:auto val="1"/>
        <c:lblAlgn val="ctr"/>
        <c:lblOffset val="100"/>
        <c:noMultiLvlLbl val="0"/>
      </c:catAx>
      <c:valAx>
        <c:axId val="1242328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2269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10.1</c:v>
                </c:pt>
                <c:pt idx="2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290944"/>
        <c:axId val="124292480"/>
      </c:barChart>
      <c:catAx>
        <c:axId val="12429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292480"/>
        <c:crosses val="autoZero"/>
        <c:auto val="1"/>
        <c:lblAlgn val="ctr"/>
        <c:lblOffset val="100"/>
        <c:noMultiLvlLbl val="0"/>
      </c:catAx>
      <c:valAx>
        <c:axId val="12429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290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743</c:v>
                </c:pt>
                <c:pt idx="1">
                  <c:v>713</c:v>
                </c:pt>
                <c:pt idx="2">
                  <c:v>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849</c:v>
                </c:pt>
                <c:pt idx="1">
                  <c:v>773</c:v>
                </c:pt>
                <c:pt idx="2">
                  <c:v>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426112"/>
        <c:axId val="124427648"/>
      </c:barChart>
      <c:catAx>
        <c:axId val="12442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27648"/>
        <c:crosses val="autoZero"/>
        <c:auto val="1"/>
        <c:lblAlgn val="ctr"/>
        <c:lblOffset val="100"/>
        <c:noMultiLvlLbl val="0"/>
      </c:catAx>
      <c:valAx>
        <c:axId val="124427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4261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516</c:v>
                </c:pt>
                <c:pt idx="1">
                  <c:v>588</c:v>
                </c:pt>
                <c:pt idx="2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605</c:v>
                </c:pt>
                <c:pt idx="1">
                  <c:v>629</c:v>
                </c:pt>
                <c:pt idx="2">
                  <c:v>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664064"/>
        <c:axId val="124690432"/>
      </c:barChart>
      <c:catAx>
        <c:axId val="12466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690432"/>
        <c:crosses val="autoZero"/>
        <c:auto val="1"/>
        <c:lblAlgn val="ctr"/>
        <c:lblOffset val="100"/>
        <c:noMultiLvlLbl val="0"/>
      </c:catAx>
      <c:valAx>
        <c:axId val="12469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664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759</c:v>
                </c:pt>
                <c:pt idx="1">
                  <c:v>1575</c:v>
                </c:pt>
                <c:pt idx="2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556</c:v>
                </c:pt>
                <c:pt idx="1">
                  <c:v>1437</c:v>
                </c:pt>
                <c:pt idx="2">
                  <c:v>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119232"/>
        <c:axId val="113120768"/>
      </c:barChart>
      <c:catAx>
        <c:axId val="113119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120768"/>
        <c:crosses val="autoZero"/>
        <c:auto val="1"/>
        <c:lblAlgn val="ctr"/>
        <c:lblOffset val="100"/>
        <c:noMultiLvlLbl val="0"/>
      </c:catAx>
      <c:valAx>
        <c:axId val="11312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119232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17.691169215589543</c:v>
                </c:pt>
                <c:pt idx="1">
                  <c:v>19.01982582916435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20.414405525407005</c:v>
                </c:pt>
                <c:pt idx="1">
                  <c:v>20.932925699462665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15.22446965959546</c:v>
                </c:pt>
                <c:pt idx="1">
                  <c:v>17.166944598851213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16.803157375431674</c:v>
                </c:pt>
                <c:pt idx="1">
                  <c:v>17.77839540485455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14.622594967932907</c:v>
                </c:pt>
                <c:pt idx="1">
                  <c:v>13.197146562905319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15.244203256043415</c:v>
                </c:pt>
                <c:pt idx="1">
                  <c:v>11.904761904761903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5131392"/>
        <c:axId val="125202816"/>
      </c:barChart>
      <c:catAx>
        <c:axId val="125131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202816"/>
        <c:crosses val="autoZero"/>
        <c:auto val="1"/>
        <c:lblAlgn val="ctr"/>
        <c:lblOffset val="100"/>
        <c:noMultiLvlLbl val="0"/>
      </c:catAx>
      <c:valAx>
        <c:axId val="1252028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1313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31.71</c:v>
                </c:pt>
                <c:pt idx="1">
                  <c:v>37.39</c:v>
                </c:pt>
                <c:pt idx="2">
                  <c:v>23.46</c:v>
                </c:pt>
                <c:pt idx="3">
                  <c:v>6.04</c:v>
                </c:pt>
                <c:pt idx="4">
                  <c:v>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36.6</c:v>
                </c:pt>
                <c:pt idx="1">
                  <c:v>34.53</c:v>
                </c:pt>
                <c:pt idx="2">
                  <c:v>21.05</c:v>
                </c:pt>
                <c:pt idx="3">
                  <c:v>6.27</c:v>
                </c:pt>
                <c:pt idx="4">
                  <c:v>1.54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5412480"/>
        <c:axId val="125414016"/>
      </c:barChart>
      <c:catAx>
        <c:axId val="125412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414016"/>
        <c:crosses val="autoZero"/>
        <c:auto val="1"/>
        <c:lblAlgn val="ctr"/>
        <c:lblOffset val="100"/>
        <c:noMultiLvlLbl val="0"/>
      </c:catAx>
      <c:valAx>
        <c:axId val="1254140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4124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49720</c:v>
                </c:pt>
                <c:pt idx="1">
                  <c:v>55363</c:v>
                </c:pt>
                <c:pt idx="2">
                  <c:v>62685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093568"/>
        <c:axId val="128099456"/>
      </c:barChart>
      <c:catAx>
        <c:axId val="12809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099456"/>
        <c:crosses val="autoZero"/>
        <c:auto val="1"/>
        <c:lblAlgn val="ctr"/>
        <c:lblOffset val="100"/>
        <c:noMultiLvlLbl val="0"/>
      </c:catAx>
      <c:valAx>
        <c:axId val="128099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093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8391</c:v>
                </c:pt>
                <c:pt idx="1">
                  <c:v>8559</c:v>
                </c:pt>
                <c:pt idx="2">
                  <c:v>8771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11671</c:v>
                </c:pt>
                <c:pt idx="1">
                  <c:v>11810</c:v>
                </c:pt>
                <c:pt idx="2">
                  <c:v>11697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204160"/>
        <c:axId val="128222336"/>
      </c:barChart>
      <c:catAx>
        <c:axId val="12820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222336"/>
        <c:crosses val="autoZero"/>
        <c:auto val="1"/>
        <c:lblAlgn val="ctr"/>
        <c:lblOffset val="100"/>
        <c:noMultiLvlLbl val="0"/>
      </c:catAx>
      <c:valAx>
        <c:axId val="128222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2041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30.2</c:v>
                </c:pt>
                <c:pt idx="1">
                  <c:v>32.700000000000003</c:v>
                </c:pt>
                <c:pt idx="2">
                  <c:v>1.1000000000000001</c:v>
                </c:pt>
                <c:pt idx="3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94.096133751306169</c:v>
                </c:pt>
                <c:pt idx="1">
                  <c:v>94.724422720377561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5.9038662486938351</c:v>
                </c:pt>
                <c:pt idx="1">
                  <c:v>5.2755772796224507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8350464"/>
        <c:axId val="128356352"/>
      </c:barChart>
      <c:catAx>
        <c:axId val="128350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356352"/>
        <c:crosses val="autoZero"/>
        <c:auto val="1"/>
        <c:lblAlgn val="ctr"/>
        <c:lblOffset val="100"/>
        <c:noMultiLvlLbl val="0"/>
      </c:catAx>
      <c:valAx>
        <c:axId val="1283563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35046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194</c:v>
                </c:pt>
                <c:pt idx="1">
                  <c:v>288</c:v>
                </c:pt>
                <c:pt idx="2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402176"/>
        <c:axId val="128403712"/>
      </c:barChart>
      <c:catAx>
        <c:axId val="12840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03712"/>
        <c:crosses val="autoZero"/>
        <c:auto val="1"/>
        <c:lblAlgn val="ctr"/>
        <c:lblOffset val="100"/>
        <c:noMultiLvlLbl val="0"/>
      </c:catAx>
      <c:valAx>
        <c:axId val="12840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02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9.5</c:v>
                </c:pt>
                <c:pt idx="1">
                  <c:v>14.3</c:v>
                </c:pt>
                <c:pt idx="2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428672"/>
        <c:axId val="128442752"/>
      </c:barChart>
      <c:catAx>
        <c:axId val="12842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42752"/>
        <c:crosses val="autoZero"/>
        <c:auto val="1"/>
        <c:lblAlgn val="ctr"/>
        <c:lblOffset val="100"/>
        <c:noMultiLvlLbl val="0"/>
      </c:catAx>
      <c:valAx>
        <c:axId val="12844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28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1.9</c:v>
                </c:pt>
                <c:pt idx="1">
                  <c:v>5.5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484096"/>
        <c:axId val="128485632"/>
      </c:barChart>
      <c:catAx>
        <c:axId val="12848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485632"/>
        <c:crosses val="autoZero"/>
        <c:auto val="1"/>
        <c:lblAlgn val="ctr"/>
        <c:lblOffset val="100"/>
        <c:noMultiLvlLbl val="0"/>
      </c:catAx>
      <c:valAx>
        <c:axId val="128485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484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8.08</c:v>
                </c:pt>
                <c:pt idx="1">
                  <c:v>8.42</c:v>
                </c:pt>
                <c:pt idx="2">
                  <c:v>3.66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3.53</c:v>
                </c:pt>
                <c:pt idx="1">
                  <c:v>6.47</c:v>
                </c:pt>
                <c:pt idx="2">
                  <c:v>2.2400000000000002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8533248"/>
        <c:axId val="128534784"/>
      </c:barChart>
      <c:catAx>
        <c:axId val="12853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534784"/>
        <c:crosses val="autoZero"/>
        <c:auto val="1"/>
        <c:lblAlgn val="ctr"/>
        <c:lblOffset val="100"/>
        <c:noMultiLvlLbl val="0"/>
      </c:catAx>
      <c:valAx>
        <c:axId val="128534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8533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176</c:v>
                </c:pt>
                <c:pt idx="1">
                  <c:v>442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123</c:v>
                </c:pt>
                <c:pt idx="1">
                  <c:v>354</c:v>
                </c:pt>
                <c:pt idx="2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160576"/>
        <c:axId val="113162112"/>
      </c:barChart>
      <c:catAx>
        <c:axId val="113160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162112"/>
        <c:crosses val="autoZero"/>
        <c:auto val="1"/>
        <c:lblAlgn val="ctr"/>
        <c:lblOffset val="100"/>
        <c:noMultiLvlLbl val="0"/>
      </c:catAx>
      <c:valAx>
        <c:axId val="11316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160576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9.3000000000000007</c:v>
                </c:pt>
                <c:pt idx="1">
                  <c:v>15.7</c:v>
                </c:pt>
                <c:pt idx="2">
                  <c:v>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551936"/>
        <c:axId val="130884352"/>
      </c:barChart>
      <c:catAx>
        <c:axId val="12855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884352"/>
        <c:crosses val="autoZero"/>
        <c:auto val="1"/>
        <c:lblAlgn val="ctr"/>
        <c:lblOffset val="100"/>
        <c:noMultiLvlLbl val="0"/>
      </c:catAx>
      <c:valAx>
        <c:axId val="130884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551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37.1</c:v>
                </c:pt>
                <c:pt idx="1">
                  <c:v>37.5</c:v>
                </c:pt>
                <c:pt idx="2">
                  <c:v>44.7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11.2</c:v>
                </c:pt>
                <c:pt idx="1">
                  <c:v>13.2</c:v>
                </c:pt>
                <c:pt idx="2">
                  <c:v>11.2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51.8</c:v>
                </c:pt>
                <c:pt idx="1">
                  <c:v>49.3</c:v>
                </c:pt>
                <c:pt idx="2">
                  <c:v>44.2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0994176"/>
        <c:axId val="130995712"/>
      </c:barChart>
      <c:catAx>
        <c:axId val="13099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995712"/>
        <c:crosses val="autoZero"/>
        <c:auto val="1"/>
        <c:lblAlgn val="ctr"/>
        <c:lblOffset val="100"/>
        <c:noMultiLvlLbl val="0"/>
      </c:catAx>
      <c:valAx>
        <c:axId val="1309957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09941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7325</c:v>
                </c:pt>
                <c:pt idx="1">
                  <c:v>11107</c:v>
                </c:pt>
                <c:pt idx="2">
                  <c:v>10782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1383</c:v>
                </c:pt>
                <c:pt idx="1">
                  <c:v>4278</c:v>
                </c:pt>
                <c:pt idx="2">
                  <c:v>9910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031424"/>
        <c:axId val="131032960"/>
      </c:barChart>
      <c:catAx>
        <c:axId val="13103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32960"/>
        <c:crosses val="autoZero"/>
        <c:auto val="1"/>
        <c:lblAlgn val="ctr"/>
        <c:lblOffset val="100"/>
        <c:noMultiLvlLbl val="0"/>
      </c:catAx>
      <c:valAx>
        <c:axId val="1310329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031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14999</c:v>
                </c:pt>
                <c:pt idx="1">
                  <c:v>20709</c:v>
                </c:pt>
                <c:pt idx="2">
                  <c:v>21383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2329</c:v>
                </c:pt>
                <c:pt idx="1">
                  <c:v>7268</c:v>
                </c:pt>
                <c:pt idx="2">
                  <c:v>18659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162880"/>
        <c:axId val="131164416"/>
      </c:barChart>
      <c:catAx>
        <c:axId val="131162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64416"/>
        <c:crosses val="autoZero"/>
        <c:auto val="1"/>
        <c:lblAlgn val="ctr"/>
        <c:lblOffset val="100"/>
        <c:noMultiLvlLbl val="0"/>
      </c:catAx>
      <c:valAx>
        <c:axId val="1311644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162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</c:v>
                </c:pt>
                <c:pt idx="1">
                  <c:v>1.9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1.7</c:v>
                </c:pt>
                <c:pt idx="1">
                  <c:v>1.7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1216512"/>
        <c:axId val="131218048"/>
      </c:barChart>
      <c:catAx>
        <c:axId val="131216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218048"/>
        <c:crosses val="autoZero"/>
        <c:auto val="1"/>
        <c:lblAlgn val="ctr"/>
        <c:lblOffset val="100"/>
        <c:noMultiLvlLbl val="0"/>
      </c:catAx>
      <c:valAx>
        <c:axId val="1312180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216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15.5</c:v>
                </c:pt>
                <c:pt idx="1">
                  <c:v>15.7</c:v>
                </c:pt>
                <c:pt idx="2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21.7</c:v>
                </c:pt>
                <c:pt idx="1">
                  <c:v>21.9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1266048"/>
        <c:axId val="131267584"/>
      </c:barChart>
      <c:catAx>
        <c:axId val="13126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267584"/>
        <c:crosses val="autoZero"/>
        <c:auto val="1"/>
        <c:lblAlgn val="ctr"/>
        <c:lblOffset val="100"/>
        <c:noMultiLvlLbl val="0"/>
      </c:catAx>
      <c:valAx>
        <c:axId val="131267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2660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260.49599999999998</c:v>
                </c:pt>
                <c:pt idx="1">
                  <c:v>733.88900000000001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327488"/>
        <c:axId val="131329024"/>
      </c:barChart>
      <c:catAx>
        <c:axId val="131327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29024"/>
        <c:crosses val="autoZero"/>
        <c:auto val="1"/>
        <c:lblAlgn val="ctr"/>
        <c:lblOffset val="100"/>
        <c:noMultiLvlLbl val="0"/>
      </c:catAx>
      <c:valAx>
        <c:axId val="131329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27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11773.08</c:v>
                </c:pt>
                <c:pt idx="1">
                  <c:v>25724.02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388544"/>
        <c:axId val="131390080"/>
      </c:barChart>
      <c:catAx>
        <c:axId val="13138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90080"/>
        <c:crosses val="autoZero"/>
        <c:auto val="1"/>
        <c:lblAlgn val="ctr"/>
        <c:lblOffset val="100"/>
        <c:noMultiLvlLbl val="0"/>
      </c:catAx>
      <c:valAx>
        <c:axId val="131390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8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218</c:v>
                </c:pt>
                <c:pt idx="1">
                  <c:v>225</c:v>
                </c:pt>
                <c:pt idx="2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202</c:v>
                </c:pt>
                <c:pt idx="1">
                  <c:v>199</c:v>
                </c:pt>
                <c:pt idx="2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445888"/>
        <c:axId val="131447424"/>
      </c:barChart>
      <c:catAx>
        <c:axId val="13144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447424"/>
        <c:crosses val="autoZero"/>
        <c:auto val="1"/>
        <c:lblAlgn val="ctr"/>
        <c:lblOffset val="100"/>
        <c:noMultiLvlLbl val="0"/>
      </c:catAx>
      <c:valAx>
        <c:axId val="131447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4458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53458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53205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123692</v>
      </c>
      <c r="C4" s="35">
        <v>62264</v>
      </c>
      <c r="D4" s="63">
        <v>61428</v>
      </c>
      <c r="E4" s="211"/>
    </row>
    <row r="5" spans="1:5" ht="30" x14ac:dyDescent="0.25">
      <c r="A5" s="201" t="s">
        <v>716</v>
      </c>
      <c r="B5" s="72">
        <v>131151</v>
      </c>
      <c r="C5" s="61">
        <v>65974</v>
      </c>
      <c r="D5" s="111">
        <v>65177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6445</v>
      </c>
      <c r="C4" s="71">
        <v>13160</v>
      </c>
    </row>
    <row r="5" spans="1:6" x14ac:dyDescent="0.25">
      <c r="A5" s="286" t="s">
        <v>719</v>
      </c>
      <c r="B5" s="214">
        <v>4877</v>
      </c>
      <c r="C5" s="214">
        <v>6571</v>
      </c>
    </row>
    <row r="6" spans="1:6" x14ac:dyDescent="0.25">
      <c r="A6" s="286" t="s">
        <v>720</v>
      </c>
      <c r="B6" s="214">
        <v>12015</v>
      </c>
      <c r="C6" s="214">
        <v>12785</v>
      </c>
    </row>
    <row r="7" spans="1:6" x14ac:dyDescent="0.25">
      <c r="A7" s="286" t="s">
        <v>721</v>
      </c>
      <c r="B7" s="214">
        <v>6701</v>
      </c>
      <c r="C7" s="214">
        <v>5629</v>
      </c>
    </row>
    <row r="8" spans="1:6" x14ac:dyDescent="0.25">
      <c r="A8" s="286" t="s">
        <v>722</v>
      </c>
      <c r="B8" s="214">
        <v>70</v>
      </c>
      <c r="C8" s="214">
        <v>338</v>
      </c>
    </row>
    <row r="9" spans="1:6" x14ac:dyDescent="0.25">
      <c r="A9" s="286" t="s">
        <v>723</v>
      </c>
      <c r="B9" s="214">
        <v>4748</v>
      </c>
      <c r="C9" s="214">
        <v>4745</v>
      </c>
    </row>
    <row r="10" spans="1:6" ht="30" x14ac:dyDescent="0.25">
      <c r="A10" s="293" t="s">
        <v>724</v>
      </c>
      <c r="B10" s="214">
        <v>12912</v>
      </c>
      <c r="C10" s="214">
        <v>1201</v>
      </c>
    </row>
    <row r="11" spans="1:6" x14ac:dyDescent="0.25">
      <c r="A11" s="286" t="s">
        <v>887</v>
      </c>
      <c r="B11" s="214">
        <v>2658</v>
      </c>
      <c r="C11" s="214">
        <v>5555</v>
      </c>
    </row>
    <row r="12" spans="1:6" x14ac:dyDescent="0.25">
      <c r="A12" s="294" t="s">
        <v>16</v>
      </c>
      <c r="B12" s="1">
        <f>SUM(B4:B11)</f>
        <v>50426</v>
      </c>
      <c r="C12" s="1">
        <f>SUM(C4:C11)</f>
        <v>49984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8286</v>
      </c>
      <c r="C19" s="71">
        <v>11699</v>
      </c>
    </row>
    <row r="20" spans="1:3" x14ac:dyDescent="0.25">
      <c r="A20" s="286" t="s">
        <v>719</v>
      </c>
      <c r="B20" s="214">
        <v>5814</v>
      </c>
      <c r="C20" s="214">
        <v>7258</v>
      </c>
    </row>
    <row r="21" spans="1:3" x14ac:dyDescent="0.25">
      <c r="A21" s="286" t="s">
        <v>720</v>
      </c>
      <c r="B21" s="214">
        <v>10864</v>
      </c>
      <c r="C21" s="214">
        <v>11779</v>
      </c>
    </row>
    <row r="22" spans="1:3" x14ac:dyDescent="0.25">
      <c r="A22" s="286" t="s">
        <v>721</v>
      </c>
      <c r="B22" s="214">
        <v>7564</v>
      </c>
      <c r="C22" s="214">
        <v>6798</v>
      </c>
    </row>
    <row r="23" spans="1:3" x14ac:dyDescent="0.25">
      <c r="A23" s="286" t="s">
        <v>722</v>
      </c>
      <c r="B23" s="214">
        <v>181</v>
      </c>
      <c r="C23" s="214">
        <v>455</v>
      </c>
    </row>
    <row r="24" spans="1:3" x14ac:dyDescent="0.25">
      <c r="A24" s="286" t="s">
        <v>723</v>
      </c>
      <c r="B24" s="214">
        <v>5080</v>
      </c>
      <c r="C24" s="214">
        <v>4243</v>
      </c>
    </row>
    <row r="25" spans="1:3" ht="30" x14ac:dyDescent="0.25">
      <c r="A25" s="293" t="s">
        <v>724</v>
      </c>
      <c r="B25" s="214">
        <v>11568</v>
      </c>
      <c r="C25" s="214">
        <v>2998</v>
      </c>
    </row>
    <row r="26" spans="1:3" x14ac:dyDescent="0.25">
      <c r="A26" s="286" t="s">
        <v>887</v>
      </c>
      <c r="B26" s="214">
        <v>4134</v>
      </c>
      <c r="C26" s="214">
        <v>7999</v>
      </c>
    </row>
    <row r="27" spans="1:3" x14ac:dyDescent="0.25">
      <c r="A27" s="294" t="s">
        <v>16</v>
      </c>
      <c r="B27" s="1">
        <f>SUM(B19:B26)</f>
        <v>53491</v>
      </c>
      <c r="C27" s="1">
        <f>SUM(C19:C26)</f>
        <v>53229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74.27</v>
      </c>
      <c r="C4" s="1018">
        <v>72.45</v>
      </c>
      <c r="D4" s="1018">
        <v>76.14</v>
      </c>
      <c r="E4" s="1019">
        <v>145</v>
      </c>
      <c r="F4" s="1019">
        <v>53.5</v>
      </c>
      <c r="G4" s="1020">
        <v>35.299999999999997</v>
      </c>
      <c r="H4" s="1021">
        <v>34.5</v>
      </c>
      <c r="I4" s="1022">
        <v>36.1</v>
      </c>
      <c r="J4" s="1019">
        <v>1.9</v>
      </c>
    </row>
    <row r="5" spans="1:12" x14ac:dyDescent="0.25">
      <c r="A5" s="498">
        <v>2021</v>
      </c>
      <c r="B5" s="757">
        <v>73.52</v>
      </c>
      <c r="C5" s="758">
        <v>71.8</v>
      </c>
      <c r="D5" s="758">
        <v>75.27</v>
      </c>
      <c r="E5" s="1023">
        <v>146</v>
      </c>
      <c r="F5" s="1023">
        <v>54.4</v>
      </c>
      <c r="G5" s="1024">
        <v>35.4</v>
      </c>
      <c r="H5" s="1025">
        <v>34.6</v>
      </c>
      <c r="I5" s="1026">
        <v>36.200000000000003</v>
      </c>
      <c r="J5" s="1023">
        <v>5.5</v>
      </c>
    </row>
    <row r="6" spans="1:12" x14ac:dyDescent="0.25">
      <c r="A6" s="499">
        <v>2022</v>
      </c>
      <c r="B6" s="1011">
        <v>73.989999999999995</v>
      </c>
      <c r="C6" s="1012">
        <v>72.48</v>
      </c>
      <c r="D6" s="1012">
        <v>75.5</v>
      </c>
      <c r="E6" s="1013">
        <v>144</v>
      </c>
      <c r="F6" s="1013">
        <v>61.1</v>
      </c>
      <c r="G6" s="1014">
        <v>36.200000000000003</v>
      </c>
      <c r="H6" s="1015">
        <v>35.5</v>
      </c>
      <c r="I6" s="1016">
        <v>37</v>
      </c>
      <c r="J6" s="1013">
        <v>6.6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1.9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5.5</v>
      </c>
    </row>
    <row r="13" spans="1:12" x14ac:dyDescent="0.25">
      <c r="A13" s="633">
        <f t="shared" si="0"/>
        <v>2022</v>
      </c>
      <c r="B13" s="627">
        <f t="shared" si="1"/>
        <v>6.6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20944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20468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19.2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62685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23361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219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20951</v>
      </c>
      <c r="C5" s="70">
        <v>20062</v>
      </c>
      <c r="D5" s="55">
        <v>11671</v>
      </c>
      <c r="E5" s="110">
        <v>8391</v>
      </c>
      <c r="F5" s="55">
        <v>18.600000000000001</v>
      </c>
      <c r="G5" s="55">
        <v>21.7</v>
      </c>
      <c r="H5" s="110">
        <v>15.5</v>
      </c>
      <c r="I5" s="55"/>
      <c r="J5" s="70"/>
      <c r="K5" s="55"/>
      <c r="L5" s="55"/>
      <c r="M5" s="71">
        <v>210</v>
      </c>
      <c r="N5" s="71">
        <v>202</v>
      </c>
      <c r="O5" s="71">
        <v>218</v>
      </c>
    </row>
    <row r="6" spans="1:16" x14ac:dyDescent="0.25">
      <c r="A6" s="215">
        <v>2021</v>
      </c>
      <c r="B6" s="212">
        <v>21015</v>
      </c>
      <c r="C6" s="212">
        <v>20368</v>
      </c>
      <c r="D6" s="58">
        <v>11810</v>
      </c>
      <c r="E6" s="160">
        <v>8559</v>
      </c>
      <c r="F6" s="58">
        <v>18.8</v>
      </c>
      <c r="G6" s="58">
        <v>21.9</v>
      </c>
      <c r="H6" s="160">
        <v>15.7</v>
      </c>
      <c r="I6" s="58">
        <v>49720</v>
      </c>
      <c r="J6" s="212">
        <v>23006</v>
      </c>
      <c r="K6" s="58">
        <v>10741</v>
      </c>
      <c r="L6" s="58">
        <v>12265</v>
      </c>
      <c r="M6" s="214">
        <v>212</v>
      </c>
      <c r="N6" s="214">
        <v>199</v>
      </c>
      <c r="O6" s="214">
        <v>225</v>
      </c>
    </row>
    <row r="7" spans="1:16" x14ac:dyDescent="0.25">
      <c r="A7" s="229">
        <v>2022</v>
      </c>
      <c r="B7" s="167">
        <v>20944</v>
      </c>
      <c r="C7" s="167">
        <v>20468</v>
      </c>
      <c r="D7" s="94">
        <v>11697</v>
      </c>
      <c r="E7" s="169">
        <v>8771</v>
      </c>
      <c r="F7" s="94">
        <v>19.2</v>
      </c>
      <c r="G7" s="58">
        <v>22</v>
      </c>
      <c r="H7" s="160">
        <v>16.399999999999999</v>
      </c>
      <c r="I7" s="94">
        <v>55363</v>
      </c>
      <c r="J7" s="167">
        <v>23444</v>
      </c>
      <c r="K7" s="94">
        <v>10885</v>
      </c>
      <c r="L7" s="94">
        <v>12559</v>
      </c>
      <c r="M7" s="214">
        <v>219</v>
      </c>
      <c r="N7" s="214">
        <v>204</v>
      </c>
      <c r="O7" s="214">
        <v>234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62685</v>
      </c>
      <c r="J8" s="1072">
        <v>23361</v>
      </c>
      <c r="K8" s="1073">
        <v>10450</v>
      </c>
      <c r="L8" s="1073">
        <v>12911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49720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55363</v>
      </c>
      <c r="F14" s="514">
        <f>A5</f>
        <v>2020</v>
      </c>
      <c r="G14" s="310">
        <f>IF(ISBLANK(E5),"",E5)</f>
        <v>8391</v>
      </c>
      <c r="H14" s="310">
        <f>IF(ISBLANK(D5),"",D5)</f>
        <v>11671</v>
      </c>
      <c r="K14" s="514">
        <f>A6</f>
        <v>2021</v>
      </c>
      <c r="L14" s="310">
        <f>IF(ISBLANK(L6),"",L6)</f>
        <v>12265</v>
      </c>
      <c r="M14" s="310">
        <f>IF(ISBLANK(K6),"",K6)</f>
        <v>10741</v>
      </c>
    </row>
    <row r="15" spans="1:16" x14ac:dyDescent="0.25">
      <c r="A15" s="481">
        <f>A8</f>
        <v>2023</v>
      </c>
      <c r="B15" s="311">
        <f t="shared" si="0"/>
        <v>62685</v>
      </c>
      <c r="F15" s="486">
        <f t="shared" ref="F15:F16" si="1">A6</f>
        <v>2021</v>
      </c>
      <c r="G15" s="479">
        <f t="shared" ref="G15:G16" si="2">IF(ISBLANK(E6),"",E6)</f>
        <v>8559</v>
      </c>
      <c r="H15" s="479">
        <f t="shared" ref="H15:H16" si="3">IF(ISBLANK(D6),"",D6)</f>
        <v>11810</v>
      </c>
      <c r="K15" s="486">
        <f>A7</f>
        <v>2022</v>
      </c>
      <c r="L15" s="479">
        <f t="shared" ref="L15:L16" si="4">IF(ISBLANK(L7),"",L7)</f>
        <v>12559</v>
      </c>
      <c r="M15" s="479">
        <f t="shared" ref="M15:M16" si="5">IF(ISBLANK(K7),"",K7)</f>
        <v>10885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8771</v>
      </c>
      <c r="H16" s="311">
        <f t="shared" si="3"/>
        <v>11697</v>
      </c>
      <c r="K16" s="481">
        <f>A8</f>
        <v>2023</v>
      </c>
      <c r="L16" s="311">
        <f t="shared" si="4"/>
        <v>12911</v>
      </c>
      <c r="M16" s="311">
        <f t="shared" si="5"/>
        <v>10450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20951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21015</v>
      </c>
      <c r="C21" s="373"/>
      <c r="D21" s="197"/>
      <c r="F21" s="514">
        <f>A5</f>
        <v>2020</v>
      </c>
      <c r="G21" s="310">
        <f>IF(ISBLANK(E5),"",E5)</f>
        <v>8391</v>
      </c>
      <c r="H21" s="310">
        <f>IF(ISBLANK(D5),"",D5)</f>
        <v>11671</v>
      </c>
      <c r="K21" s="514">
        <f>A6</f>
        <v>2021</v>
      </c>
      <c r="L21" s="310">
        <f>IF(ISBLANK(L6),"",L6)</f>
        <v>12265</v>
      </c>
      <c r="M21" s="310">
        <f>IF(ISBLANK(K6),"",K6)</f>
        <v>10741</v>
      </c>
    </row>
    <row r="22" spans="1:15" x14ac:dyDescent="0.25">
      <c r="A22" s="481">
        <f t="shared" si="6"/>
        <v>2022</v>
      </c>
      <c r="B22" s="311">
        <f t="shared" si="7"/>
        <v>20944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8559</v>
      </c>
      <c r="H22" s="479">
        <f t="shared" ref="H22:H23" si="10">IF(ISBLANK(D6),"",D6)</f>
        <v>11810</v>
      </c>
      <c r="K22" s="486">
        <f>A7</f>
        <v>2022</v>
      </c>
      <c r="L22" s="479">
        <f>IF(ISBLANK(L7),"",L7)</f>
        <v>12559</v>
      </c>
      <c r="M22" s="479">
        <f>IF(ISBLANK(K7),"",K7)</f>
        <v>10885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8771</v>
      </c>
      <c r="H23" s="311">
        <f t="shared" si="10"/>
        <v>11697</v>
      </c>
      <c r="K23" s="481">
        <f>A8</f>
        <v>2023</v>
      </c>
      <c r="L23" s="311">
        <f>IF(ISBLANK(L8),"",L8)</f>
        <v>12911</v>
      </c>
      <c r="M23" s="311">
        <f>IF(ISBLANK(K8),"",K8)</f>
        <v>10450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20951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21015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20944</v>
      </c>
      <c r="C28" s="373"/>
      <c r="D28" s="197"/>
      <c r="F28" s="514">
        <f>A5</f>
        <v>2020</v>
      </c>
      <c r="G28" s="310">
        <f>IF(ISBLANK(H5),"",H5)</f>
        <v>15.5</v>
      </c>
      <c r="H28" s="310">
        <f>IF(ISBLANK(G5),"",G5)</f>
        <v>21.7</v>
      </c>
      <c r="K28" s="514">
        <f>A5</f>
        <v>2020</v>
      </c>
      <c r="L28" s="310">
        <f>IF(ISBLANK(O5),"",O5)</f>
        <v>218</v>
      </c>
      <c r="M28" s="310">
        <f>IF(ISBLANK(N5),"",N5)</f>
        <v>202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15.7</v>
      </c>
      <c r="H29" s="479">
        <f t="shared" ref="H29:H30" si="15">IF(ISBLANK(G6),"",G6)</f>
        <v>21.9</v>
      </c>
      <c r="K29" s="486">
        <f t="shared" ref="K29:K30" si="16">A6</f>
        <v>2021</v>
      </c>
      <c r="L29" s="479">
        <f t="shared" ref="L29:L30" si="17">IF(ISBLANK(O6),"",O6)</f>
        <v>225</v>
      </c>
      <c r="M29" s="479">
        <f t="shared" ref="M29:M30" si="18">IF(ISBLANK(N6),"",N6)</f>
        <v>199</v>
      </c>
    </row>
    <row r="30" spans="1:15" x14ac:dyDescent="0.25">
      <c r="F30" s="481">
        <f t="shared" si="13"/>
        <v>2022</v>
      </c>
      <c r="G30" s="311">
        <f t="shared" si="14"/>
        <v>16.399999999999999</v>
      </c>
      <c r="H30" s="311">
        <f t="shared" si="15"/>
        <v>22</v>
      </c>
      <c r="K30" s="481">
        <f t="shared" si="16"/>
        <v>2022</v>
      </c>
      <c r="L30" s="311">
        <f t="shared" si="17"/>
        <v>234</v>
      </c>
      <c r="M30" s="311">
        <f t="shared" si="18"/>
        <v>204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15.5</v>
      </c>
      <c r="H35" s="310">
        <f>IF(ISBLANK(G5),"",G5)</f>
        <v>21.7</v>
      </c>
      <c r="K35" s="514">
        <f>A5</f>
        <v>2020</v>
      </c>
      <c r="L35" s="310">
        <f>IF(ISBLANK(O5),"",O5)</f>
        <v>218</v>
      </c>
      <c r="M35" s="310">
        <f>IF(ISBLANK(N5),"",N5)</f>
        <v>202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15.7</v>
      </c>
      <c r="H36" s="479">
        <f t="shared" ref="H36:H37" si="21">IF(ISBLANK(G6),"",G6)</f>
        <v>21.9</v>
      </c>
      <c r="K36" s="486">
        <f t="shared" ref="K36:K37" si="22">A6</f>
        <v>2021</v>
      </c>
      <c r="L36" s="479">
        <f t="shared" ref="L36:L37" si="23">IF(ISBLANK(O6),"",O6)</f>
        <v>225</v>
      </c>
      <c r="M36" s="479">
        <f t="shared" ref="M36:M37" si="24">IF(ISBLANK(N6),"",N6)</f>
        <v>199</v>
      </c>
    </row>
    <row r="37" spans="6:15" x14ac:dyDescent="0.25">
      <c r="F37" s="481">
        <f t="shared" si="19"/>
        <v>2022</v>
      </c>
      <c r="G37" s="311">
        <f t="shared" si="20"/>
        <v>16.399999999999999</v>
      </c>
      <c r="H37" s="311">
        <f t="shared" si="21"/>
        <v>22</v>
      </c>
      <c r="K37" s="481">
        <f t="shared" si="22"/>
        <v>2022</v>
      </c>
      <c r="L37" s="311">
        <f t="shared" si="23"/>
        <v>234</v>
      </c>
      <c r="M37" s="311">
        <f t="shared" si="24"/>
        <v>204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30.6</v>
      </c>
      <c r="C6" s="35">
        <v>30.8</v>
      </c>
      <c r="D6" s="63">
        <v>30.4</v>
      </c>
      <c r="E6" s="35">
        <v>54.6</v>
      </c>
      <c r="F6" s="35">
        <v>53.1</v>
      </c>
      <c r="G6" s="35">
        <v>56</v>
      </c>
      <c r="H6" s="292">
        <v>14.8</v>
      </c>
      <c r="I6" s="35">
        <v>16.100000000000001</v>
      </c>
      <c r="J6" s="63">
        <v>13.6</v>
      </c>
      <c r="M6" s="127" t="s">
        <v>16</v>
      </c>
      <c r="N6" s="935">
        <f>IF(ISBLANK(B8),"",B8)</f>
        <v>29</v>
      </c>
      <c r="O6" s="935">
        <f>IF(ISBLANK(E8),"",E8)</f>
        <v>54.8</v>
      </c>
      <c r="P6" s="128">
        <f>IF(ISBLANK(H8),"",H8)</f>
        <v>16.2</v>
      </c>
    </row>
    <row r="7" spans="1:19" x14ac:dyDescent="0.25">
      <c r="A7" s="286">
        <v>2022</v>
      </c>
      <c r="B7" s="167">
        <v>31.3</v>
      </c>
      <c r="C7" s="94">
        <v>31.7</v>
      </c>
      <c r="D7" s="169">
        <v>30.9</v>
      </c>
      <c r="E7" s="94">
        <v>53.6</v>
      </c>
      <c r="F7" s="94">
        <v>51.7</v>
      </c>
      <c r="G7" s="94">
        <v>55.2</v>
      </c>
      <c r="H7" s="167">
        <v>15.2</v>
      </c>
      <c r="I7" s="94">
        <v>16.600000000000001</v>
      </c>
      <c r="J7" s="169">
        <v>13.9</v>
      </c>
    </row>
    <row r="8" spans="1:19" x14ac:dyDescent="0.25">
      <c r="A8" s="218">
        <v>2023</v>
      </c>
      <c r="B8" s="167">
        <v>29</v>
      </c>
      <c r="C8" s="94">
        <v>30.9</v>
      </c>
      <c r="D8" s="169">
        <v>27.4</v>
      </c>
      <c r="E8" s="94">
        <v>54.8</v>
      </c>
      <c r="F8" s="94">
        <v>52</v>
      </c>
      <c r="G8" s="94">
        <v>57.1</v>
      </c>
      <c r="H8" s="167">
        <v>16.2</v>
      </c>
      <c r="I8" s="94">
        <v>17</v>
      </c>
      <c r="J8" s="169">
        <v>15.5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27.4</v>
      </c>
      <c r="O12" s="936">
        <f>IF(ISBLANK(G8),"",G8)</f>
        <v>57.1</v>
      </c>
      <c r="P12" s="938">
        <f>IF(ISBLANK(J8),"",J8)</f>
        <v>15.5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30.9</v>
      </c>
      <c r="O13" s="937">
        <f>IF(ISBLANK(F8),"",F8)</f>
        <v>52</v>
      </c>
      <c r="P13" s="939">
        <f>IF(ISBLANK(I8),"",I8)</f>
        <v>17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29</v>
      </c>
      <c r="O20" s="935">
        <f>IF(ISBLANK(E8),"",E8)</f>
        <v>54.8</v>
      </c>
      <c r="P20" s="940">
        <f>IF(ISBLANK(H8),"",H8)</f>
        <v>16.2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27.4</v>
      </c>
      <c r="O24" s="936">
        <f>IF(ISBLANK(G8),"",G8)</f>
        <v>57.1</v>
      </c>
      <c r="P24" s="938">
        <f>IF(ISBLANK(J8),"",J8)</f>
        <v>15.5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30.9</v>
      </c>
      <c r="O25" s="937">
        <f>IF(ISBLANK(F8),"",F8)</f>
        <v>52</v>
      </c>
      <c r="P25" s="939">
        <f>IF(ISBLANK(I8),"",I8)</f>
        <v>17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3875973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36338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3880629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36382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11493530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107756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1331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88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107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4386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465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671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1046811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33</v>
      </c>
      <c r="E20" s="600">
        <v>33.5</v>
      </c>
      <c r="F20" s="600">
        <v>30.2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31.5</v>
      </c>
      <c r="E21" s="751">
        <v>34.799999999999997</v>
      </c>
      <c r="F21" s="751">
        <v>32.700000000000003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5.3</v>
      </c>
      <c r="E22" s="752">
        <v>1.3</v>
      </c>
      <c r="F22" s="752">
        <v>1.1000000000000001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30.2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32.700000000000003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1.1000000000000001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30.2</v>
      </c>
      <c r="C30" s="204" t="s">
        <v>493</v>
      </c>
    </row>
    <row r="31" spans="1:11" x14ac:dyDescent="0.25">
      <c r="A31" s="698" t="s">
        <v>1430</v>
      </c>
      <c r="B31" s="734">
        <f>F21</f>
        <v>32.700000000000003</v>
      </c>
    </row>
    <row r="32" spans="1:11" x14ac:dyDescent="0.25">
      <c r="A32" s="698" t="s">
        <v>1431</v>
      </c>
      <c r="B32" s="734">
        <f>F22</f>
        <v>1.1000000000000001</v>
      </c>
    </row>
    <row r="33" spans="1:2" x14ac:dyDescent="0.25">
      <c r="A33" s="699" t="s">
        <v>1432</v>
      </c>
      <c r="B33" s="732">
        <f>100-(B30+B31+B32)</f>
        <v>36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1312</v>
      </c>
      <c r="C4" s="71">
        <v>59</v>
      </c>
      <c r="D4" s="71">
        <v>106</v>
      </c>
      <c r="G4" s="217">
        <f>A4</f>
        <v>2021</v>
      </c>
      <c r="H4" s="289">
        <f>IF(ISBLANK(C4),"",C4)</f>
        <v>59</v>
      </c>
      <c r="I4" s="289">
        <f>IF(ISBLANK(D4),"",D4)</f>
        <v>106</v>
      </c>
    </row>
    <row r="5" spans="1:9" x14ac:dyDescent="0.25">
      <c r="A5" s="286">
        <v>2022</v>
      </c>
      <c r="B5" s="214">
        <v>1333</v>
      </c>
      <c r="C5" s="214">
        <v>64</v>
      </c>
      <c r="D5" s="214">
        <v>105</v>
      </c>
      <c r="G5" s="286">
        <f t="shared" ref="G5:G6" si="0">A5</f>
        <v>2022</v>
      </c>
      <c r="H5" s="290">
        <f t="shared" ref="H5:H6" si="1">IF(ISBLANK(C5),"",C5)</f>
        <v>64</v>
      </c>
      <c r="I5" s="290">
        <f t="shared" ref="I5:I6" si="2">IF(ISBLANK(D5),"",D5)</f>
        <v>105</v>
      </c>
    </row>
    <row r="6" spans="1:9" x14ac:dyDescent="0.25">
      <c r="A6" s="218">
        <v>2023</v>
      </c>
      <c r="B6" s="168">
        <v>1331</v>
      </c>
      <c r="C6" s="168">
        <v>88</v>
      </c>
      <c r="D6" s="168">
        <v>107</v>
      </c>
      <c r="G6" s="219">
        <f t="shared" si="0"/>
        <v>2023</v>
      </c>
      <c r="H6" s="291">
        <f t="shared" si="1"/>
        <v>88</v>
      </c>
      <c r="I6" s="291">
        <f t="shared" si="2"/>
        <v>107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59</v>
      </c>
      <c r="I12" s="289">
        <f>IF(ISBLANK(D4),"",D4)</f>
        <v>106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64</v>
      </c>
      <c r="I13" s="290">
        <f t="shared" si="4"/>
        <v>105</v>
      </c>
    </row>
    <row r="14" spans="1:9" x14ac:dyDescent="0.25">
      <c r="G14" s="219">
        <f t="shared" si="3"/>
        <v>2023</v>
      </c>
      <c r="H14" s="291">
        <f t="shared" ref="H14:I14" si="5">IF(ISBLANK(C6),"",C6)</f>
        <v>88</v>
      </c>
      <c r="I14" s="291">
        <f t="shared" si="5"/>
        <v>107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3976</v>
      </c>
      <c r="C23" s="71">
        <v>368</v>
      </c>
      <c r="D23" s="71">
        <v>568</v>
      </c>
      <c r="G23" s="217">
        <f>A23</f>
        <v>2021</v>
      </c>
      <c r="H23" s="289">
        <f>IF(ISBLANK(C23),"",C23)</f>
        <v>368</v>
      </c>
      <c r="I23" s="289">
        <f>IF(ISBLANK(D23),"",D23)</f>
        <v>568</v>
      </c>
    </row>
    <row r="24" spans="1:13" x14ac:dyDescent="0.25">
      <c r="A24" s="286">
        <v>2022</v>
      </c>
      <c r="B24" s="214">
        <v>4177</v>
      </c>
      <c r="C24" s="214">
        <v>462</v>
      </c>
      <c r="D24" s="214">
        <v>659</v>
      </c>
      <c r="G24" s="286">
        <f t="shared" ref="G24:G25" si="6">A24</f>
        <v>2022</v>
      </c>
      <c r="H24" s="290">
        <f t="shared" ref="H24:H25" si="7">IF(ISBLANK(C24),"",C24)</f>
        <v>462</v>
      </c>
      <c r="I24" s="290">
        <f t="shared" ref="I24:I25" si="8">IF(ISBLANK(D24),"",D24)</f>
        <v>659</v>
      </c>
    </row>
    <row r="25" spans="1:13" x14ac:dyDescent="0.25">
      <c r="A25" s="218">
        <v>2023</v>
      </c>
      <c r="B25" s="168">
        <v>4386</v>
      </c>
      <c r="C25" s="168">
        <v>465</v>
      </c>
      <c r="D25" s="168">
        <v>671</v>
      </c>
      <c r="G25" s="219">
        <f t="shared" si="6"/>
        <v>2023</v>
      </c>
      <c r="H25" s="291">
        <f t="shared" si="7"/>
        <v>465</v>
      </c>
      <c r="I25" s="291">
        <f t="shared" si="8"/>
        <v>671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368</v>
      </c>
      <c r="I31" s="289">
        <f>IF(ISBLANK(D23),"",D23)</f>
        <v>568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462</v>
      </c>
      <c r="I32" s="290">
        <f t="shared" si="10"/>
        <v>659</v>
      </c>
    </row>
    <row r="33" spans="7:9" x14ac:dyDescent="0.25">
      <c r="G33" s="219">
        <f t="shared" si="9"/>
        <v>2023</v>
      </c>
      <c r="H33" s="291">
        <f t="shared" ref="H33:I33" si="11">IF(ISBLANK(C25),"",C25)</f>
        <v>465</v>
      </c>
      <c r="I33" s="291">
        <f t="shared" si="11"/>
        <v>671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2825566</v>
      </c>
      <c r="C4" s="1077">
        <v>26206</v>
      </c>
      <c r="D4" s="110">
        <v>2690405</v>
      </c>
      <c r="E4" s="70">
        <v>24952</v>
      </c>
      <c r="F4" s="1076">
        <v>455776</v>
      </c>
      <c r="G4" s="70">
        <v>4227</v>
      </c>
      <c r="H4" s="1078">
        <v>8549677</v>
      </c>
      <c r="I4" s="1077">
        <v>79294</v>
      </c>
    </row>
    <row r="5" spans="1:9" x14ac:dyDescent="0.25">
      <c r="A5" s="587">
        <v>2021</v>
      </c>
      <c r="B5" s="1079">
        <v>3186371</v>
      </c>
      <c r="C5" s="1080">
        <v>29408</v>
      </c>
      <c r="D5" s="160">
        <v>3312984</v>
      </c>
      <c r="E5" s="212">
        <v>30576</v>
      </c>
      <c r="F5" s="1079">
        <v>127306</v>
      </c>
      <c r="G5" s="212">
        <v>1175</v>
      </c>
      <c r="H5" s="1081">
        <v>9511576</v>
      </c>
      <c r="I5" s="1080">
        <v>87784</v>
      </c>
    </row>
    <row r="6" spans="1:9" x14ac:dyDescent="0.25">
      <c r="A6" s="588">
        <v>2022</v>
      </c>
      <c r="B6" s="1082">
        <v>3471695</v>
      </c>
      <c r="C6" s="1083">
        <v>32548</v>
      </c>
      <c r="D6" s="169">
        <v>3754429</v>
      </c>
      <c r="E6" s="167">
        <v>35199</v>
      </c>
      <c r="F6" s="1082">
        <v>127586</v>
      </c>
      <c r="G6" s="167">
        <v>1196</v>
      </c>
      <c r="H6" s="1084">
        <v>11493530</v>
      </c>
      <c r="I6" s="1083">
        <v>107756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469192</v>
      </c>
      <c r="C4" s="1076">
        <v>2932259</v>
      </c>
      <c r="D4" s="1077">
        <v>27195</v>
      </c>
      <c r="E4" s="1076">
        <v>3046200</v>
      </c>
      <c r="F4" s="1077">
        <v>28252</v>
      </c>
    </row>
    <row r="5" spans="1:6" x14ac:dyDescent="0.25">
      <c r="A5" s="480">
        <v>2021</v>
      </c>
      <c r="B5" s="1081">
        <v>681337</v>
      </c>
      <c r="C5" s="1079">
        <v>3420622</v>
      </c>
      <c r="D5" s="1080">
        <v>31570</v>
      </c>
      <c r="E5" s="1079">
        <v>3332702</v>
      </c>
      <c r="F5" s="1080">
        <v>30758</v>
      </c>
    </row>
    <row r="6" spans="1:6" ht="15.75" thickBot="1" x14ac:dyDescent="0.3">
      <c r="A6" s="960">
        <v>2022</v>
      </c>
      <c r="B6" s="1085">
        <v>1046811</v>
      </c>
      <c r="C6" s="1086">
        <v>3875973</v>
      </c>
      <c r="D6" s="1087">
        <v>36338</v>
      </c>
      <c r="E6" s="1086">
        <v>3880629</v>
      </c>
      <c r="F6" s="1087">
        <v>36382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Нови Пазар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742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99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106663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144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16.100000000000001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7.9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8.1999999999999993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73.989999999999995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36.200000000000003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61.1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3.36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123692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131151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4936</v>
      </c>
      <c r="C63" s="548">
        <f>IF(ISBLANK('DEM2'!C7),"-",'DEM2'!C7)</f>
        <v>5604</v>
      </c>
      <c r="D63" s="548"/>
      <c r="E63" s="548">
        <f>IF(ISBLANK('DEM2'!D8),"-",'DEM2'!D8)</f>
        <v>5192</v>
      </c>
      <c r="F63" s="548">
        <f>IF(ISBLANK('DEM2'!C8),"-",'DEM2'!C8)</f>
        <v>5803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6420</v>
      </c>
      <c r="C64" s="317">
        <f>IF(ISBLANK('DEM2'!F7),"-",'DEM2'!F7)</f>
        <v>6779</v>
      </c>
      <c r="D64" s="789"/>
      <c r="E64" s="317">
        <f>IF(ISBLANK('DEM2'!G8),"-",'DEM2'!G8)</f>
        <v>5712</v>
      </c>
      <c r="F64" s="317">
        <f>IF(ISBLANK('DEM2'!F8),"-",'DEM2'!F8)</f>
        <v>6056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3544</v>
      </c>
      <c r="C65" s="345">
        <f>IF(ISBLANK('DEM2'!I7),"-",'DEM2'!I7)</f>
        <v>3675</v>
      </c>
      <c r="D65" s="393"/>
      <c r="E65" s="345">
        <f>IF(ISBLANK('DEM2'!J8),"-",'DEM2'!J8)</f>
        <v>3174</v>
      </c>
      <c r="F65" s="345">
        <f>IF(ISBLANK('DEM2'!I8),"-",'DEM2'!I8)</f>
        <v>3394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14029</v>
      </c>
      <c r="C66" s="317">
        <f>IF(ISBLANK('DEM2'!L7),"-",'DEM2'!L7)</f>
        <v>15186</v>
      </c>
      <c r="D66" s="395"/>
      <c r="E66" s="317">
        <f>IF(ISBLANK('DEM2'!M8),"-",'DEM2'!M8)</f>
        <v>13247</v>
      </c>
      <c r="F66" s="317">
        <f>IF(ISBLANK('DEM2'!L8),"-",'DEM2'!L8)</f>
        <v>14414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11893</v>
      </c>
      <c r="C67" s="317">
        <f>IF(ISBLANK('DEM2'!O7),"-",'DEM2'!O7)</f>
        <v>12379</v>
      </c>
      <c r="D67" s="395"/>
      <c r="E67" s="317">
        <f>IF(ISBLANK('DEM2'!P8),"-",'DEM2'!P8)</f>
        <v>11395</v>
      </c>
      <c r="F67" s="317">
        <f>IF(ISBLANK('DEM2'!O8),"-",'DEM2'!O8)</f>
        <v>11688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36481</v>
      </c>
      <c r="C68" s="414">
        <f>IF(ISBLANK('DEM2'!R7),"-",'DEM2'!R7)</f>
        <v>36009</v>
      </c>
      <c r="D68" s="420"/>
      <c r="E68" s="414">
        <f>IF(ISBLANK('DEM2'!S8),"-",'DEM2'!S8)</f>
        <v>35685</v>
      </c>
      <c r="F68" s="414">
        <f>IF(ISBLANK('DEM2'!R8),"-",'DEM2'!R8)</f>
        <v>35291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54346</v>
      </c>
      <c r="C69" s="463">
        <f>IF(ISBLANK('DEM2'!U7),"-",'DEM2'!U7)</f>
        <v>54006</v>
      </c>
      <c r="D69" s="799"/>
      <c r="E69" s="463">
        <f>IF(ISBLANK('DEM2'!V8),"-",'DEM2'!V8)</f>
        <v>53458</v>
      </c>
      <c r="F69" s="463">
        <f>IF(ISBLANK('DEM2'!U8),"-",'DEM2'!U8)</f>
        <v>53205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7.5</v>
      </c>
      <c r="G115" s="800">
        <f>IF(ISBLANK('DEM2'!E23),"-",'DEM2'!E23)</f>
        <v>13.1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8.1</v>
      </c>
      <c r="G116" s="407">
        <f>IF(ISBLANK('DEM2'!E24),"-",'DEM2'!E24)</f>
        <v>13.4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4.0999999999999996</v>
      </c>
      <c r="G117" s="801">
        <f>IF(ISBLANK('DEM2'!E25),"-",'DEM2'!E25)</f>
        <v>5.2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20944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20468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19.2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62685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23361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219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49.4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152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35.700000000000003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18.5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11493530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107756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3754429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1803387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35199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3471695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32548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127586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1196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3875973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36338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3880629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36382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1331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4386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1046811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5044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3265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2089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12329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4938</v>
      </c>
      <c r="C300" s="808">
        <f>IF(ISBLANK(POLJ3!C4),"-",POLJ3!C4)</f>
        <v>590</v>
      </c>
      <c r="D300" s="1153">
        <f>IF(ISBLANK(POLJ3!D4),"-",POLJ3!D4)</f>
        <v>4348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7487</v>
      </c>
      <c r="C301" s="789">
        <f>IF(ISBLANK(POLJ3!C5),"-",POLJ3!C5)</f>
        <v>4714</v>
      </c>
      <c r="D301" s="1154">
        <f>IF(ISBLANK(POLJ3!D5),"-",POLJ3!D5)</f>
        <v>2773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55">
        <f>IF(ISBLANK(POLJ3!D6),"-",POLJ3!D6)</f>
        <v>0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8</v>
      </c>
      <c r="C303" s="791">
        <f>IF(ISBLANK(POLJ3!C7),"-",POLJ3!C7)</f>
        <v>0</v>
      </c>
      <c r="D303" s="1164">
        <f>IF(ISBLANK(POLJ3!D7),"-",POLJ3!D7)</f>
        <v>8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5044</v>
      </c>
      <c r="C304" s="807">
        <f>IF(ISBLANK(POLJ3!C8),"-",POLJ3!C8)</f>
        <v>569</v>
      </c>
      <c r="D304" s="1122">
        <f>IF(ISBLANK(POLJ3!D8),"-",POLJ3!D8)</f>
        <v>4475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87.41</v>
      </c>
      <c r="C310" s="1123"/>
      <c r="D310" s="3"/>
      <c r="E310" s="5"/>
      <c r="F310" s="5"/>
      <c r="G310" s="815" t="s">
        <v>765</v>
      </c>
      <c r="H310" s="816">
        <f>IF(ISBLANK(POLJ2!H3),"-",POLJ2!H3)</f>
        <v>9645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4997.16</v>
      </c>
      <c r="C311" s="1124"/>
      <c r="D311" s="3"/>
      <c r="E311" s="5"/>
      <c r="F311" s="5"/>
      <c r="G311" s="810" t="s">
        <v>766</v>
      </c>
      <c r="H311" s="248">
        <f>IF(ISBLANK(POLJ2!H4),"-",POLJ2!H4)</f>
        <v>3304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1178.6400000000001</v>
      </c>
      <c r="C312" s="1124"/>
      <c r="D312" s="3"/>
      <c r="E312" s="5"/>
      <c r="F312" s="5"/>
      <c r="G312" s="810" t="s">
        <v>767</v>
      </c>
      <c r="H312" s="248">
        <f>IF(ISBLANK(POLJ2!H5),"-",POLJ2!H5)</f>
        <v>16091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1.57</v>
      </c>
      <c r="C313" s="1124"/>
      <c r="D313" s="3"/>
      <c r="E313" s="5"/>
      <c r="F313" s="5"/>
      <c r="G313" s="812" t="s">
        <v>768</v>
      </c>
      <c r="H313" s="249">
        <f>IF(ISBLANK(POLJ2!H6),"-",POLJ2!H6)</f>
        <v>49368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17.22</v>
      </c>
      <c r="C314" s="1124"/>
      <c r="D314" s="3"/>
      <c r="E314" s="5"/>
      <c r="F314" s="5"/>
      <c r="G314" s="814" t="s">
        <v>16</v>
      </c>
      <c r="H314" s="817">
        <f>IF(ISBLANK(POLJ2!H7),"-",POLJ2!H7)</f>
        <v>78408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13668.97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19950.97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450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11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2201</v>
      </c>
      <c r="I364" s="808">
        <f>IF(ISBLANK(OBRAZ2!I6),"-",OBRAZ2!I6)</f>
        <v>1908</v>
      </c>
      <c r="J364" s="808">
        <f>IF(ISBLANK(OBRAZ2!J6),"-",OBRAZ2!J6)</f>
        <v>293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700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18.100000000000001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1101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44.157187176835571</v>
      </c>
      <c r="I377" s="851">
        <f>IF(ISBLANK(OBRAZ2!C14),"-",OBRAZ2!C23)</f>
        <v>47.523852794184464</v>
      </c>
      <c r="J377" s="851">
        <f>IF(ISBLANK(OBRAZ2!D14),"-",OBRAZ2!D23)</f>
        <v>51.088405153265214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44.674250258531536</v>
      </c>
      <c r="I379" s="851">
        <f>IF(ISBLANK(OBRAZ2!C16),"-",OBRAZ2!C25)</f>
        <v>37.528396183552928</v>
      </c>
      <c r="J379" s="851">
        <f>IF(ISBLANK(OBRAZ2!D16),"-",OBRAZ2!D25)</f>
        <v>34.295868502887608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11.168562564632884</v>
      </c>
      <c r="I380" s="852">
        <f>IF(ISBLANK(OBRAZ2!C17),"-",OBRAZ2!C26)</f>
        <v>14.94775102226261</v>
      </c>
      <c r="J380" s="852">
        <f>IF(ISBLANK(OBRAZ2!D17),"-",OBRAZ2!D26)</f>
        <v>14.615726343847179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15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24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5403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5620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339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313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97.5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1394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91.4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9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5293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1382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2.5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7304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9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1510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322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32.6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0.76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31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29.1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95.1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27.9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14101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13.2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18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783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5954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33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35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1.3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1.2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3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36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9275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9.4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16559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58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2055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6.9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421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614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17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65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267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14.7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48.4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40.4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40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341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47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733.88900000000001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4.0999999999999996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20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252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22536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182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18876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37497.1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51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14.6457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118</v>
      </c>
      <c r="D696" s="315"/>
      <c r="E696" s="314"/>
      <c r="F696" s="5"/>
      <c r="G696" s="837">
        <v>2012</v>
      </c>
      <c r="H696" s="835">
        <f>IF(ISBLANK(INDEKSI2!B5),"-",INDEKSI2!B5)</f>
        <v>24.29</v>
      </c>
      <c r="I696" s="835">
        <f>IF(ISBLANK(INDEKSI2!C5),"-",INDEKSI2!C5)</f>
        <v>124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37.36</v>
      </c>
      <c r="D697" s="315"/>
      <c r="E697" s="314"/>
      <c r="F697" s="5"/>
      <c r="G697" s="838">
        <v>2013</v>
      </c>
      <c r="H697" s="559">
        <f>IF(ISBLANK(INDEKSI2!B6),"-",INDEKSI2!B6)</f>
        <v>26.91</v>
      </c>
      <c r="I697" s="559">
        <f>IF(ISBLANK(INDEKSI2!C6),"-",INDEKSI2!C6)</f>
        <v>113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28.6</v>
      </c>
      <c r="I698" s="836">
        <f>IF(ISBLANK(INDEKSI2!C7),"-",INDEKSI2!C7)</f>
        <v>105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10782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9910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21383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18659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35.700000000000003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18.5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49.4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152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28.6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105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14.6457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118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37.36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24.87</v>
      </c>
      <c r="C4" s="721">
        <v>117</v>
      </c>
      <c r="D4" s="710"/>
      <c r="E4" s="711"/>
      <c r="F4" s="712"/>
    </row>
    <row r="5" spans="1:6" x14ac:dyDescent="0.25">
      <c r="A5" s="286">
        <v>2012</v>
      </c>
      <c r="B5" s="614">
        <v>24.29</v>
      </c>
      <c r="C5" s="722">
        <v>124</v>
      </c>
      <c r="D5" s="713"/>
      <c r="E5" s="641"/>
      <c r="F5" s="714"/>
    </row>
    <row r="6" spans="1:6" x14ac:dyDescent="0.25">
      <c r="A6" s="286">
        <v>2013</v>
      </c>
      <c r="B6" s="614">
        <v>26.91</v>
      </c>
      <c r="C6" s="722">
        <v>113</v>
      </c>
      <c r="D6" s="715">
        <v>14.6457</v>
      </c>
      <c r="E6" s="609">
        <v>118</v>
      </c>
      <c r="F6" s="716">
        <v>37.36</v>
      </c>
    </row>
    <row r="7" spans="1:6" x14ac:dyDescent="0.25">
      <c r="A7" s="219">
        <v>2014</v>
      </c>
      <c r="B7" s="615">
        <v>28.6</v>
      </c>
      <c r="C7" s="723">
        <v>105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5044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2089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3265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87.41</v>
      </c>
      <c r="G3" s="217" t="s">
        <v>765</v>
      </c>
      <c r="H3" s="71">
        <v>9645</v>
      </c>
    </row>
    <row r="4" spans="1:9" x14ac:dyDescent="0.25">
      <c r="A4" s="286" t="s">
        <v>760</v>
      </c>
      <c r="B4" s="214">
        <v>4997.16</v>
      </c>
      <c r="G4" s="286" t="s">
        <v>766</v>
      </c>
      <c r="H4" s="214">
        <v>3304</v>
      </c>
    </row>
    <row r="5" spans="1:9" x14ac:dyDescent="0.25">
      <c r="A5" s="286" t="s">
        <v>761</v>
      </c>
      <c r="B5" s="214">
        <v>1178.6400000000001</v>
      </c>
      <c r="G5" s="286" t="s">
        <v>767</v>
      </c>
      <c r="H5" s="214">
        <v>16091</v>
      </c>
    </row>
    <row r="6" spans="1:9" x14ac:dyDescent="0.25">
      <c r="A6" s="286" t="s">
        <v>762</v>
      </c>
      <c r="B6" s="214">
        <v>1.57</v>
      </c>
      <c r="G6" s="286" t="s">
        <v>768</v>
      </c>
      <c r="H6" s="214">
        <v>49368</v>
      </c>
    </row>
    <row r="7" spans="1:9" x14ac:dyDescent="0.25">
      <c r="A7" s="286" t="s">
        <v>763</v>
      </c>
      <c r="B7" s="214">
        <v>17.22</v>
      </c>
      <c r="G7" s="1" t="s">
        <v>24</v>
      </c>
      <c r="H7" s="288">
        <v>78408</v>
      </c>
    </row>
    <row r="8" spans="1:9" x14ac:dyDescent="0.25">
      <c r="A8" s="287" t="s">
        <v>764</v>
      </c>
      <c r="B8" s="73">
        <v>13668.97</v>
      </c>
    </row>
    <row r="9" spans="1:9" x14ac:dyDescent="0.25">
      <c r="A9" s="1" t="s">
        <v>24</v>
      </c>
      <c r="B9" s="288">
        <v>19950.97</v>
      </c>
      <c r="I9" s="41" t="s">
        <v>876</v>
      </c>
    </row>
    <row r="10" spans="1:9" x14ac:dyDescent="0.25">
      <c r="G10" s="29" t="s">
        <v>775</v>
      </c>
      <c r="H10" s="58">
        <v>12329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4938</v>
      </c>
      <c r="C4" s="55">
        <v>590</v>
      </c>
      <c r="D4" s="110">
        <v>4348</v>
      </c>
    </row>
    <row r="5" spans="1:4" ht="30" customHeight="1" x14ac:dyDescent="0.25">
      <c r="A5" s="274" t="s">
        <v>884</v>
      </c>
      <c r="B5" s="212">
        <v>7487</v>
      </c>
      <c r="C5" s="58">
        <v>4714</v>
      </c>
      <c r="D5" s="160">
        <v>2773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8</v>
      </c>
      <c r="C7" s="58">
        <v>0</v>
      </c>
      <c r="D7" s="160">
        <v>8</v>
      </c>
    </row>
    <row r="8" spans="1:4" x14ac:dyDescent="0.25">
      <c r="A8" s="201" t="s">
        <v>774</v>
      </c>
      <c r="B8" s="72">
        <v>5044</v>
      </c>
      <c r="C8" s="61">
        <v>569</v>
      </c>
      <c r="D8" s="111">
        <v>4475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62.962468278349135</v>
      </c>
      <c r="C15" s="278">
        <f>D5/B5*100</f>
        <v>37.037531721650865</v>
      </c>
    </row>
    <row r="16" spans="1:4" ht="30" x14ac:dyDescent="0.25">
      <c r="A16" s="279" t="s">
        <v>821</v>
      </c>
      <c r="B16" s="283">
        <f>C4/B4*100</f>
        <v>11.948157148643174</v>
      </c>
      <c r="C16" s="280">
        <f>D4/B4*100</f>
        <v>88.051842851356824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62.962468278349135</v>
      </c>
      <c r="C22" s="278">
        <f t="shared" si="0"/>
        <v>37.037531721650865</v>
      </c>
    </row>
    <row r="23" spans="1:3" ht="30" x14ac:dyDescent="0.25">
      <c r="A23" s="279" t="s">
        <v>858</v>
      </c>
      <c r="B23" s="285">
        <f t="shared" si="0"/>
        <v>11.948157148643174</v>
      </c>
      <c r="C23" s="284">
        <f t="shared" si="0"/>
        <v>88.051842851356824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450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11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700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18.100000000000001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1101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2661</v>
      </c>
      <c r="C6" s="973">
        <v>2269</v>
      </c>
      <c r="D6" s="945">
        <v>392</v>
      </c>
      <c r="E6" s="973">
        <v>1934</v>
      </c>
      <c r="F6" s="973">
        <v>1671</v>
      </c>
      <c r="G6" s="945">
        <v>263</v>
      </c>
      <c r="H6" s="599">
        <v>2201</v>
      </c>
      <c r="I6" s="616">
        <v>1908</v>
      </c>
      <c r="J6" s="945">
        <v>293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425</v>
      </c>
      <c r="C7" s="975">
        <v>425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854</v>
      </c>
      <c r="C14" s="751">
        <v>1046</v>
      </c>
      <c r="D14" s="751">
        <v>1150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864</v>
      </c>
      <c r="C16" s="1029">
        <v>826</v>
      </c>
      <c r="D16" s="751">
        <v>772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216</v>
      </c>
      <c r="C17" s="752">
        <v>329</v>
      </c>
      <c r="D17" s="752">
        <v>329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44.157187176835571</v>
      </c>
      <c r="C23" s="290">
        <f>C14/SUM(C12:C17)*100</f>
        <v>47.523852794184464</v>
      </c>
      <c r="D23" s="290">
        <f>D14/SUM(D12:D17)*100</f>
        <v>51.088405153265214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44.674250258531536</v>
      </c>
      <c r="C25" s="290">
        <f>C16/SUM(C12:C17)*100</f>
        <v>37.528396183552928</v>
      </c>
      <c r="D25" s="290">
        <f>D16/SUM(D12:D17)*100</f>
        <v>34.295868502887608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11.168562564632884</v>
      </c>
      <c r="C26" s="291">
        <f>C17/SUM(C12:C17)*100</f>
        <v>14.94775102226261</v>
      </c>
      <c r="D26" s="291">
        <f>D17/SUM(D12:D17)*100</f>
        <v>14.615726343847179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37.1</v>
      </c>
      <c r="C7" s="600">
        <v>37.5</v>
      </c>
      <c r="D7" s="600">
        <v>44.7</v>
      </c>
    </row>
    <row r="8" spans="1:6" x14ac:dyDescent="0.25">
      <c r="A8" s="695" t="s">
        <v>944</v>
      </c>
      <c r="B8" s="751">
        <v>11.2</v>
      </c>
      <c r="C8" s="751">
        <v>13.2</v>
      </c>
      <c r="D8" s="751">
        <v>11.2</v>
      </c>
    </row>
    <row r="9" spans="1:6" x14ac:dyDescent="0.25">
      <c r="A9" s="696" t="s">
        <v>224</v>
      </c>
      <c r="B9" s="752">
        <v>51.8</v>
      </c>
      <c r="C9" s="752">
        <v>49.3</v>
      </c>
      <c r="D9" s="752">
        <v>44.2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37.1</v>
      </c>
      <c r="C13" s="697">
        <f t="shared" ref="C13:D13" si="1">IF(ISBLANK(C7),"",C7)</f>
        <v>37.5</v>
      </c>
      <c r="D13" s="697">
        <f t="shared" si="1"/>
        <v>44.7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11.2</v>
      </c>
      <c r="C14" s="698">
        <f t="shared" si="2"/>
        <v>13.2</v>
      </c>
      <c r="D14" s="698">
        <f t="shared" si="2"/>
        <v>11.2</v>
      </c>
    </row>
    <row r="15" spans="1:6" x14ac:dyDescent="0.25">
      <c r="A15" s="702" t="s">
        <v>1630</v>
      </c>
      <c r="B15" s="699">
        <f t="shared" si="2"/>
        <v>51.8</v>
      </c>
      <c r="C15" s="699">
        <f t="shared" si="2"/>
        <v>49.3</v>
      </c>
      <c r="D15" s="699">
        <f t="shared" si="2"/>
        <v>44.2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37.1</v>
      </c>
      <c r="C18" s="697">
        <f t="shared" ref="C18:D18" si="4">IF(ISBLANK(C7),"",C7)</f>
        <v>37.5</v>
      </c>
      <c r="D18" s="697">
        <f t="shared" si="4"/>
        <v>44.7</v>
      </c>
    </row>
    <row r="19" spans="1:5" x14ac:dyDescent="0.25">
      <c r="A19" s="701" t="s">
        <v>1632</v>
      </c>
      <c r="B19" s="698">
        <f t="shared" ref="B19:D20" si="5">IF(ISBLANK(B8),"",B8)</f>
        <v>11.2</v>
      </c>
      <c r="C19" s="698">
        <f t="shared" si="5"/>
        <v>13.2</v>
      </c>
      <c r="D19" s="698">
        <f t="shared" si="5"/>
        <v>11.2</v>
      </c>
    </row>
    <row r="20" spans="1:5" x14ac:dyDescent="0.25">
      <c r="A20" s="702" t="s">
        <v>1633</v>
      </c>
      <c r="B20" s="699">
        <f t="shared" si="5"/>
        <v>51.8</v>
      </c>
      <c r="C20" s="699">
        <f t="shared" si="5"/>
        <v>49.3</v>
      </c>
      <c r="D20" s="699">
        <f t="shared" si="5"/>
        <v>44.2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76.599999999999994</v>
      </c>
      <c r="C5" s="611">
        <v>65.7</v>
      </c>
      <c r="D5" s="1030">
        <v>71.099999999999994</v>
      </c>
      <c r="F5" s="28"/>
      <c r="G5" s="693">
        <f>A5</f>
        <v>2020</v>
      </c>
      <c r="H5" s="669">
        <f>IF(ISBLANK(B5),"",B5)</f>
        <v>76.599999999999994</v>
      </c>
      <c r="I5" s="618">
        <f t="shared" ref="H5:I7" si="0">IF(ISBLANK(C5),"",C5)</f>
        <v>65.7</v>
      </c>
    </row>
    <row r="6" spans="1:10" x14ac:dyDescent="0.25">
      <c r="A6" s="749">
        <v>2021</v>
      </c>
      <c r="B6" s="601">
        <v>93.6</v>
      </c>
      <c r="C6" s="612">
        <v>70.5</v>
      </c>
      <c r="D6" s="946">
        <v>81.5</v>
      </c>
      <c r="F6" s="44"/>
      <c r="G6" s="693">
        <f t="shared" ref="G6:G7" si="1">A6</f>
        <v>2021</v>
      </c>
      <c r="H6" s="670">
        <f t="shared" si="0"/>
        <v>93.6</v>
      </c>
      <c r="I6" s="619">
        <f t="shared" si="0"/>
        <v>70.5</v>
      </c>
    </row>
    <row r="7" spans="1:10" x14ac:dyDescent="0.25">
      <c r="A7" s="750">
        <v>2022</v>
      </c>
      <c r="B7" s="601">
        <v>71.2</v>
      </c>
      <c r="C7" s="612">
        <v>76.5</v>
      </c>
      <c r="D7" s="946">
        <v>74</v>
      </c>
      <c r="F7" s="44"/>
      <c r="G7" s="693">
        <f t="shared" si="1"/>
        <v>2022</v>
      </c>
      <c r="H7" s="671">
        <f t="shared" si="0"/>
        <v>71.2</v>
      </c>
      <c r="I7" s="620">
        <f t="shared" si="0"/>
        <v>76.5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76.599999999999994</v>
      </c>
      <c r="I13" s="618">
        <f>IF(ISBLANK(C5),"",C5)</f>
        <v>65.7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93.6</v>
      </c>
      <c r="I14" s="619">
        <f t="shared" si="3"/>
        <v>70.5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71.2</v>
      </c>
      <c r="I15" s="620">
        <f t="shared" si="4"/>
        <v>76.5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Нови Пазар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742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99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106663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144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16.100000000000001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7.9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8.1999999999999993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73.989999999999995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36.200000000000003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61.1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3.36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123692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131151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4936</v>
      </c>
      <c r="C63" s="548">
        <f>IF(ISBLANK('DEM2'!C7),"-",'DEM2'!C7)</f>
        <v>5604</v>
      </c>
      <c r="D63" s="548"/>
      <c r="E63" s="548">
        <f>IF(ISBLANK('DEM2'!D8),"-",'DEM2'!D8)</f>
        <v>5192</v>
      </c>
      <c r="F63" s="548">
        <f>IF(ISBLANK('DEM2'!C8),"-",'DEM2'!C8)</f>
        <v>5803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6420</v>
      </c>
      <c r="C64" s="317">
        <f>IF(ISBLANK('DEM2'!F7),"-",'DEM2'!F7)</f>
        <v>6779</v>
      </c>
      <c r="D64" s="789"/>
      <c r="E64" s="317">
        <f>IF(ISBLANK('DEM2'!G8),"-",'DEM2'!G8)</f>
        <v>5712</v>
      </c>
      <c r="F64" s="317">
        <f>IF(ISBLANK('DEM2'!F8),"-",'DEM2'!F8)</f>
        <v>6056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3544</v>
      </c>
      <c r="C65" s="345">
        <f>IF(ISBLANK('DEM2'!I7),"-",'DEM2'!I7)</f>
        <v>3675</v>
      </c>
      <c r="D65" s="393"/>
      <c r="E65" s="345">
        <f>IF(ISBLANK('DEM2'!J8),"-",'DEM2'!J8)</f>
        <v>3174</v>
      </c>
      <c r="F65" s="345">
        <f>IF(ISBLANK('DEM2'!I8),"-",'DEM2'!I8)</f>
        <v>3394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14029</v>
      </c>
      <c r="C66" s="348">
        <f>IF(ISBLANK('DEM2'!L7),"-",'DEM2'!L7)</f>
        <v>15186</v>
      </c>
      <c r="D66" s="394"/>
      <c r="E66" s="348">
        <f>IF(ISBLANK('DEM2'!M8),"-",'DEM2'!M8)</f>
        <v>13247</v>
      </c>
      <c r="F66" s="348">
        <f>IF(ISBLANK('DEM2'!L8),"-",'DEM2'!L8)</f>
        <v>14414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11893</v>
      </c>
      <c r="C67" s="345">
        <f>IF(ISBLANK('DEM2'!O7),"-",'DEM2'!O7)</f>
        <v>12379</v>
      </c>
      <c r="D67" s="393"/>
      <c r="E67" s="345">
        <f>IF(ISBLANK('DEM2'!P8),"-",'DEM2'!P8)</f>
        <v>11395</v>
      </c>
      <c r="F67" s="345">
        <f>IF(ISBLANK('DEM2'!O8),"-",'DEM2'!O8)</f>
        <v>11688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36481</v>
      </c>
      <c r="C68" s="317">
        <f>IF(ISBLANK('DEM2'!R7),"-",'DEM2'!R7)</f>
        <v>36009</v>
      </c>
      <c r="D68" s="395"/>
      <c r="E68" s="317">
        <f>IF(ISBLANK('DEM2'!S8),"-",'DEM2'!S8)</f>
        <v>35685</v>
      </c>
      <c r="F68" s="317">
        <f>IF(ISBLANK('DEM2'!R8),"-",'DEM2'!R8)</f>
        <v>35291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54346</v>
      </c>
      <c r="C69" s="463">
        <f>IF(ISBLANK('DEM2'!U7),"-",'DEM2'!U7)</f>
        <v>54006</v>
      </c>
      <c r="D69" s="799"/>
      <c r="E69" s="463">
        <f>IF(ISBLANK('DEM2'!V8),"-",'DEM2'!V8)</f>
        <v>53458</v>
      </c>
      <c r="F69" s="463">
        <f>IF(ISBLANK('DEM2'!U8),"-",'DEM2'!U8)</f>
        <v>53205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7.5</v>
      </c>
      <c r="G115" s="800">
        <f>IF(ISBLANK('DEM2'!E23),"-",'DEM2'!E23)</f>
        <v>13.1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8.1</v>
      </c>
      <c r="G116" s="407">
        <f>IF(ISBLANK('DEM2'!E24),"-",'DEM2'!E24)</f>
        <v>13.4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4.0999999999999996</v>
      </c>
      <c r="G117" s="801">
        <f>IF(ISBLANK('DEM2'!E25),"-",'DEM2'!E25)</f>
        <v>5.2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20944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20468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19.2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62685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23361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219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49.4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152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35.700000000000003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18.5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11493530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107756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3754429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1803387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35199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3471695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32548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127586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1196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3875973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36338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3880629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36382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1331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4386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1046811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5044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3265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2089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12329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4938</v>
      </c>
      <c r="C300" s="808">
        <f>IF(ISBLANK(POLJ3!C4),"-",POLJ3!C4)</f>
        <v>590</v>
      </c>
      <c r="D300" s="1153">
        <f>IF(ISBLANK(POLJ3!D4),"-",POLJ3!D4)</f>
        <v>4348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7487</v>
      </c>
      <c r="C301" s="789">
        <f>IF(ISBLANK(POLJ3!C5),"-",POLJ3!C5)</f>
        <v>4714</v>
      </c>
      <c r="D301" s="1154">
        <f>IF(ISBLANK(POLJ3!D5),"-",POLJ3!D5)</f>
        <v>2773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55">
        <f>IF(ISBLANK(POLJ3!D6),"-",POLJ3!D6)</f>
        <v>0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8</v>
      </c>
      <c r="C303" s="791">
        <f>IF(ISBLANK(POLJ3!C7),"-",POLJ3!C7)</f>
        <v>0</v>
      </c>
      <c r="D303" s="1164">
        <f>IF(ISBLANK(POLJ3!D7),"-",POLJ3!D7)</f>
        <v>8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5044</v>
      </c>
      <c r="C304" s="807">
        <f>IF(ISBLANK(POLJ3!C8),"-",POLJ3!C8)</f>
        <v>569</v>
      </c>
      <c r="D304" s="1122">
        <f>IF(ISBLANK(POLJ3!D8),"-",POLJ3!D8)</f>
        <v>4475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87.41</v>
      </c>
      <c r="C310" s="1123"/>
      <c r="D310" s="3"/>
      <c r="E310" s="5"/>
      <c r="F310" s="5"/>
      <c r="G310" s="815" t="s">
        <v>854</v>
      </c>
      <c r="H310" s="816">
        <f>IF(ISBLANK(POLJ2!H3),"-",POLJ2!H3)</f>
        <v>9645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4997.16</v>
      </c>
      <c r="C311" s="1124"/>
      <c r="D311" s="3"/>
      <c r="E311" s="5"/>
      <c r="F311" s="5"/>
      <c r="G311" s="810" t="s">
        <v>855</v>
      </c>
      <c r="H311" s="248">
        <f>IF(ISBLANK(POLJ2!H4),"-",POLJ2!H4)</f>
        <v>3304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1178.6400000000001</v>
      </c>
      <c r="C312" s="1124"/>
      <c r="D312" s="3"/>
      <c r="E312" s="5"/>
      <c r="F312" s="5"/>
      <c r="G312" s="810" t="s">
        <v>856</v>
      </c>
      <c r="H312" s="248">
        <f>IF(ISBLANK(POLJ2!H5),"-",POLJ2!H5)</f>
        <v>16091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1.57</v>
      </c>
      <c r="C313" s="1124"/>
      <c r="D313" s="3"/>
      <c r="E313" s="5"/>
      <c r="F313" s="5"/>
      <c r="G313" s="812" t="s">
        <v>857</v>
      </c>
      <c r="H313" s="249">
        <f>IF(ISBLANK(POLJ2!H6),"-",POLJ2!H6)</f>
        <v>49368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17.22</v>
      </c>
      <c r="C314" s="1124"/>
      <c r="D314" s="3"/>
      <c r="E314" s="5"/>
      <c r="F314" s="5"/>
      <c r="G314" s="814" t="s">
        <v>847</v>
      </c>
      <c r="H314" s="817">
        <f>IF(ISBLANK(POLJ2!H7),"-",POLJ2!H7)</f>
        <v>78408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13668.97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19950.97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450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11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2201</v>
      </c>
      <c r="I364" s="808">
        <f>IF(ISBLANK(OBRAZ2!I6),"-",OBRAZ2!I6)</f>
        <v>1908</v>
      </c>
      <c r="J364" s="808">
        <f>IF(ISBLANK(OBRAZ2!J6),"-",OBRAZ2!J6)</f>
        <v>293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700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18.100000000000001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1101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44.157187176835571</v>
      </c>
      <c r="I377" s="851">
        <f>IF(ISBLANK(OBRAZ2!C14),"-",OBRAZ2!C23)</f>
        <v>47.523852794184464</v>
      </c>
      <c r="J377" s="851">
        <f>IF(ISBLANK(OBRAZ2!D14),"-",OBRAZ2!D23)</f>
        <v>51.088405153265214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44.674250258531536</v>
      </c>
      <c r="I379" s="851">
        <f>IF(ISBLANK(OBRAZ2!C16),"-",OBRAZ2!C25)</f>
        <v>37.528396183552928</v>
      </c>
      <c r="J379" s="851">
        <f>IF(ISBLANK(OBRAZ2!D16),"-",OBRAZ2!D25)</f>
        <v>34.295868502887608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11.168562564632884</v>
      </c>
      <c r="I380" s="852">
        <f>IF(ISBLANK(OBRAZ2!C17),"-",OBRAZ2!C26)</f>
        <v>14.94775102226261</v>
      </c>
      <c r="J380" s="852">
        <f>IF(ISBLANK(OBRAZ2!D17),"-",OBRAZ2!D26)</f>
        <v>14.615726343847179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15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24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5403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5620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339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313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97.5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1394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91.4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9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5293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1382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2.5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7304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9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1510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322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32.6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0.76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31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29.1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95.1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27.9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14101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13.2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18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783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5954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33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35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1.3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1.2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3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36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9275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9.4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16559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58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2055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6.9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421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614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17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65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267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14.7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48.4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40.4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40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341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47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733.88900000000001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4.0999999999999996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20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252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22536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182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18876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37497.1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51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14.6457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118</v>
      </c>
      <c r="D696" s="3"/>
      <c r="E696" s="5"/>
      <c r="F696" s="5"/>
      <c r="G696" s="837">
        <v>2012</v>
      </c>
      <c r="H696" s="835">
        <f>IF(ISBLANK(INDEKSI2!B5),"-",INDEKSI2!B5)</f>
        <v>24.29</v>
      </c>
      <c r="I696" s="835">
        <f>IF(ISBLANK(INDEKSI2!C5),"-",INDEKSI2!C5)</f>
        <v>124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37.36</v>
      </c>
      <c r="D697" s="3"/>
      <c r="E697" s="5"/>
      <c r="F697" s="5"/>
      <c r="G697" s="838">
        <v>2013</v>
      </c>
      <c r="H697" s="559">
        <f>IF(ISBLANK(INDEKSI2!B6),"-",INDEKSI2!B6)</f>
        <v>26.91</v>
      </c>
      <c r="I697" s="559">
        <f>IF(ISBLANK(INDEKSI2!C6),"-",INDEKSI2!C6)</f>
        <v>113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28.6</v>
      </c>
      <c r="I698" s="836">
        <f>IF(ISBLANK(INDEKSI2!C7),"-",INDEKSI2!C7)</f>
        <v>105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10782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9910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21383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18659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25</v>
      </c>
      <c r="D6" s="612">
        <v>7</v>
      </c>
      <c r="E6" s="612">
        <v>18</v>
      </c>
      <c r="F6" s="1033">
        <v>232</v>
      </c>
      <c r="G6" s="612">
        <v>108</v>
      </c>
      <c r="H6" s="980">
        <v>124</v>
      </c>
      <c r="I6" s="1034">
        <v>6.1</v>
      </c>
      <c r="J6" s="612">
        <v>5.3</v>
      </c>
      <c r="K6" s="1035">
        <v>7.1</v>
      </c>
      <c r="L6" s="1033">
        <v>622</v>
      </c>
      <c r="M6" s="612">
        <v>312</v>
      </c>
      <c r="N6" s="1028">
        <v>310</v>
      </c>
      <c r="O6" s="1034">
        <v>16.899999999999999</v>
      </c>
      <c r="P6" s="612">
        <v>16</v>
      </c>
      <c r="Q6" s="1028">
        <v>18</v>
      </c>
      <c r="R6" s="1033">
        <v>1080</v>
      </c>
      <c r="S6" s="612">
        <v>509</v>
      </c>
      <c r="T6" s="1035">
        <v>571</v>
      </c>
    </row>
    <row r="7" spans="1:20" x14ac:dyDescent="0.25">
      <c r="A7" s="286">
        <v>2021</v>
      </c>
      <c r="B7" s="602">
        <v>1</v>
      </c>
      <c r="C7" s="601">
        <v>21</v>
      </c>
      <c r="D7" s="612">
        <v>5</v>
      </c>
      <c r="E7" s="612">
        <v>16</v>
      </c>
      <c r="F7" s="1033">
        <v>408</v>
      </c>
      <c r="G7" s="612">
        <v>185</v>
      </c>
      <c r="H7" s="980">
        <v>223</v>
      </c>
      <c r="I7" s="1034">
        <v>10.6</v>
      </c>
      <c r="J7" s="612">
        <v>9</v>
      </c>
      <c r="K7" s="1035">
        <v>12.3</v>
      </c>
      <c r="L7" s="1033">
        <v>638</v>
      </c>
      <c r="M7" s="612">
        <v>319</v>
      </c>
      <c r="N7" s="1028">
        <v>319</v>
      </c>
      <c r="O7" s="1034">
        <v>17.3</v>
      </c>
      <c r="P7" s="612">
        <v>16.100000000000001</v>
      </c>
      <c r="Q7" s="1028">
        <v>18.8</v>
      </c>
      <c r="R7" s="1033">
        <v>1155</v>
      </c>
      <c r="S7" s="612">
        <v>525</v>
      </c>
      <c r="T7" s="1035">
        <v>630</v>
      </c>
    </row>
    <row r="8" spans="1:20" x14ac:dyDescent="0.25">
      <c r="A8" s="219">
        <v>2022</v>
      </c>
      <c r="B8" s="617">
        <v>1</v>
      </c>
      <c r="C8" s="947">
        <v>23</v>
      </c>
      <c r="D8" s="981">
        <v>6</v>
      </c>
      <c r="E8" s="981">
        <v>17</v>
      </c>
      <c r="F8" s="1036">
        <v>450</v>
      </c>
      <c r="G8" s="981">
        <v>233</v>
      </c>
      <c r="H8" s="979">
        <v>217</v>
      </c>
      <c r="I8" s="754">
        <v>11</v>
      </c>
      <c r="J8" s="981">
        <v>11</v>
      </c>
      <c r="K8" s="1037">
        <v>11.1</v>
      </c>
      <c r="L8" s="1036">
        <v>700</v>
      </c>
      <c r="M8" s="981">
        <v>356</v>
      </c>
      <c r="N8" s="691">
        <v>344</v>
      </c>
      <c r="O8" s="754">
        <v>18.100000000000001</v>
      </c>
      <c r="P8" s="981">
        <v>17.2</v>
      </c>
      <c r="Q8" s="691">
        <v>19.100000000000001</v>
      </c>
      <c r="R8" s="1036">
        <v>1101</v>
      </c>
      <c r="S8" s="981">
        <v>606</v>
      </c>
      <c r="T8" s="1037">
        <v>495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15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5403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5620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339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313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1394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91.4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94.096133751306169</v>
      </c>
      <c r="C21" s="739">
        <f>B10/(B7+B10)*100</f>
        <v>5.9038662486938351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94.724422720377561</v>
      </c>
      <c r="C22" s="739">
        <f>B11/(B8+B11)*100</f>
        <v>5.2755772796224507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94.096133751306169</v>
      </c>
      <c r="C26" s="739">
        <f>C21</f>
        <v>5.9038662486938351</v>
      </c>
    </row>
    <row r="27" spans="1:10" ht="24.75" x14ac:dyDescent="0.25">
      <c r="A27" s="742" t="s">
        <v>1407</v>
      </c>
      <c r="B27" s="739">
        <f>B22</f>
        <v>94.724422720377561</v>
      </c>
      <c r="C27" s="739">
        <f>C22</f>
        <v>5.2755772796224507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9</v>
      </c>
      <c r="C5" s="1095">
        <v>6</v>
      </c>
      <c r="D5" s="914" t="s">
        <v>5</v>
      </c>
      <c r="E5" s="211"/>
      <c r="F5" s="125">
        <v>2021</v>
      </c>
      <c r="G5" s="70">
        <v>15</v>
      </c>
      <c r="H5" s="55">
        <v>9</v>
      </c>
      <c r="I5" s="110">
        <v>6</v>
      </c>
      <c r="J5" s="70">
        <v>24</v>
      </c>
      <c r="K5" s="55">
        <v>0</v>
      </c>
      <c r="L5" s="110">
        <v>24</v>
      </c>
      <c r="M5" s="70">
        <v>5494</v>
      </c>
      <c r="N5" s="55">
        <v>5624</v>
      </c>
      <c r="O5" s="70">
        <v>364</v>
      </c>
      <c r="P5" s="110">
        <v>299</v>
      </c>
    </row>
    <row r="6" spans="1:16" x14ac:dyDescent="0.25">
      <c r="A6" s="923" t="s">
        <v>259</v>
      </c>
      <c r="B6" s="1096">
        <v>1</v>
      </c>
      <c r="C6" s="1097">
        <v>23</v>
      </c>
      <c r="D6" s="915" t="s">
        <v>5</v>
      </c>
      <c r="E6" s="254"/>
      <c r="F6" s="125">
        <v>2022</v>
      </c>
      <c r="G6" s="212">
        <v>15</v>
      </c>
      <c r="H6" s="58">
        <v>9</v>
      </c>
      <c r="I6" s="160">
        <v>6</v>
      </c>
      <c r="J6" s="212">
        <v>24</v>
      </c>
      <c r="K6" s="58">
        <v>1</v>
      </c>
      <c r="L6" s="160">
        <v>23</v>
      </c>
      <c r="M6" s="212">
        <v>5403</v>
      </c>
      <c r="N6" s="58">
        <v>5620</v>
      </c>
      <c r="O6" s="212">
        <v>339</v>
      </c>
      <c r="P6" s="160">
        <v>313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15</v>
      </c>
      <c r="H7" s="94">
        <v>9</v>
      </c>
      <c r="I7" s="169">
        <v>6</v>
      </c>
      <c r="J7" s="167"/>
      <c r="K7" s="94"/>
      <c r="L7" s="169"/>
      <c r="M7" s="167">
        <v>5623</v>
      </c>
      <c r="N7" s="94">
        <v>5741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9</v>
      </c>
      <c r="C11" s="918">
        <f>IF(ISBLANK(C5),"",C5)</f>
        <v>6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23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87.6</v>
      </c>
      <c r="C5" s="611">
        <v>87.6</v>
      </c>
      <c r="D5" s="945">
        <v>87.7</v>
      </c>
      <c r="E5" s="610"/>
      <c r="F5" s="611"/>
      <c r="G5" s="945"/>
      <c r="H5" s="610"/>
      <c r="I5" s="611"/>
      <c r="J5" s="945"/>
      <c r="K5" s="610">
        <v>1547</v>
      </c>
      <c r="L5" s="611">
        <v>810</v>
      </c>
      <c r="M5" s="945">
        <v>737</v>
      </c>
      <c r="N5" s="610">
        <v>84</v>
      </c>
      <c r="O5" s="611">
        <v>86.2</v>
      </c>
      <c r="P5" s="945">
        <v>81.7</v>
      </c>
      <c r="Q5" s="610">
        <v>0.1</v>
      </c>
      <c r="R5" s="611">
        <v>0</v>
      </c>
      <c r="S5" s="945">
        <v>1.2</v>
      </c>
    </row>
    <row r="6" spans="1:19" x14ac:dyDescent="0.25">
      <c r="A6" s="286">
        <v>2021</v>
      </c>
      <c r="B6" s="457">
        <v>87.7</v>
      </c>
      <c r="C6" s="458">
        <v>88.5</v>
      </c>
      <c r="D6" s="976">
        <v>86.9</v>
      </c>
      <c r="E6" s="457">
        <v>28</v>
      </c>
      <c r="F6" s="458">
        <v>19</v>
      </c>
      <c r="G6" s="976">
        <v>9</v>
      </c>
      <c r="H6" s="457">
        <v>0</v>
      </c>
      <c r="I6" s="458">
        <v>0</v>
      </c>
      <c r="J6" s="976">
        <v>0</v>
      </c>
      <c r="K6" s="457">
        <v>1618</v>
      </c>
      <c r="L6" s="458">
        <v>818</v>
      </c>
      <c r="M6" s="976">
        <v>800</v>
      </c>
      <c r="N6" s="457">
        <v>92.6</v>
      </c>
      <c r="O6" s="458">
        <v>90.3</v>
      </c>
      <c r="P6" s="976">
        <v>95</v>
      </c>
      <c r="Q6" s="457">
        <v>0</v>
      </c>
      <c r="R6" s="458">
        <v>0</v>
      </c>
      <c r="S6" s="976">
        <v>0</v>
      </c>
    </row>
    <row r="7" spans="1:19" x14ac:dyDescent="0.25">
      <c r="A7" s="286">
        <v>2022</v>
      </c>
      <c r="B7" s="601">
        <v>97.5</v>
      </c>
      <c r="C7" s="612">
        <v>96.7</v>
      </c>
      <c r="D7" s="980">
        <v>98.3</v>
      </c>
      <c r="E7" s="601">
        <v>31</v>
      </c>
      <c r="F7" s="612">
        <v>18</v>
      </c>
      <c r="G7" s="980">
        <v>13</v>
      </c>
      <c r="H7" s="601">
        <v>0</v>
      </c>
      <c r="I7" s="612">
        <v>0</v>
      </c>
      <c r="J7" s="980">
        <v>0</v>
      </c>
      <c r="K7" s="601">
        <v>1394</v>
      </c>
      <c r="L7" s="612">
        <v>732</v>
      </c>
      <c r="M7" s="980">
        <v>662</v>
      </c>
      <c r="N7" s="601">
        <v>91.4</v>
      </c>
      <c r="O7" s="612">
        <v>92.1</v>
      </c>
      <c r="P7" s="980">
        <v>90.7</v>
      </c>
      <c r="Q7" s="601">
        <v>1</v>
      </c>
      <c r="R7" s="612">
        <v>1.4</v>
      </c>
      <c r="S7" s="980">
        <v>0.7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9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2.5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3754429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35199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961</v>
      </c>
      <c r="C5" s="616">
        <v>656</v>
      </c>
      <c r="D5" s="616">
        <v>305</v>
      </c>
      <c r="E5" s="599">
        <v>3403</v>
      </c>
      <c r="F5" s="616">
        <v>1607</v>
      </c>
      <c r="G5" s="945">
        <v>1796</v>
      </c>
      <c r="H5" s="616">
        <v>1294</v>
      </c>
      <c r="I5" s="616">
        <v>573</v>
      </c>
      <c r="J5" s="616">
        <v>721</v>
      </c>
      <c r="K5" s="217">
        <f>SUM(B5,E5,H5)</f>
        <v>5658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878</v>
      </c>
      <c r="C6" s="612">
        <v>609</v>
      </c>
      <c r="D6" s="946">
        <v>269</v>
      </c>
      <c r="E6" s="601">
        <v>3186</v>
      </c>
      <c r="F6" s="612">
        <v>1541</v>
      </c>
      <c r="G6" s="946">
        <v>1645</v>
      </c>
      <c r="H6" s="601">
        <v>1290</v>
      </c>
      <c r="I6" s="612">
        <v>524</v>
      </c>
      <c r="J6" s="612">
        <v>766</v>
      </c>
      <c r="K6" s="218">
        <f>SUM(B6,E6,H6)</f>
        <v>5354</v>
      </c>
      <c r="M6" s="105" t="s">
        <v>284</v>
      </c>
      <c r="N6" s="171">
        <f>IF(ISBLANK(J7),"",J7)</f>
        <v>759</v>
      </c>
      <c r="O6" s="80">
        <f>IF(ISBLANK(I7),"",I7)</f>
        <v>556</v>
      </c>
      <c r="P6" s="211"/>
    </row>
    <row r="7" spans="1:17" ht="24.75" x14ac:dyDescent="0.25">
      <c r="A7" s="218">
        <v>2023</v>
      </c>
      <c r="B7" s="601">
        <v>966</v>
      </c>
      <c r="C7" s="612">
        <v>656</v>
      </c>
      <c r="D7" s="946">
        <v>310</v>
      </c>
      <c r="E7" s="601">
        <v>3012</v>
      </c>
      <c r="F7" s="612">
        <v>1437</v>
      </c>
      <c r="G7" s="946">
        <v>1575</v>
      </c>
      <c r="H7" s="601">
        <v>1315</v>
      </c>
      <c r="I7" s="612">
        <v>556</v>
      </c>
      <c r="J7" s="612">
        <v>759</v>
      </c>
      <c r="K7" s="218">
        <f>SUM(B7,E7,H7)</f>
        <v>5293</v>
      </c>
      <c r="M7" s="106" t="s">
        <v>285</v>
      </c>
      <c r="N7" s="220">
        <f>IF(ISBLANK(G7),"",G7)</f>
        <v>1575</v>
      </c>
      <c r="O7" s="107">
        <f>IF(ISBLANK(F7),"",F7)</f>
        <v>1437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310</v>
      </c>
      <c r="O8" s="83">
        <f>IF(ISBLANK(C7),"",C7)</f>
        <v>656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759</v>
      </c>
      <c r="O13" s="80">
        <f>IF(ISBLANK(I7),"",I7)</f>
        <v>556</v>
      </c>
      <c r="P13" s="211"/>
    </row>
    <row r="14" spans="1:17" ht="27.75" customHeight="1" x14ac:dyDescent="0.25">
      <c r="M14" s="106" t="s">
        <v>515</v>
      </c>
      <c r="N14" s="220">
        <f>IF(ISBLANK(G7),"",G7)</f>
        <v>1575</v>
      </c>
      <c r="O14" s="107">
        <f>IF(ISBLANK(F7),"",F7)</f>
        <v>1437</v>
      </c>
      <c r="P14" s="211"/>
    </row>
    <row r="15" spans="1:17" ht="26.25" customHeight="1" x14ac:dyDescent="0.25">
      <c r="M15" s="108" t="s">
        <v>516</v>
      </c>
      <c r="N15" s="170">
        <f>IF(ISBLANK(D7),"",D7)</f>
        <v>310</v>
      </c>
      <c r="O15" s="83">
        <f>IF(ISBLANK(C7),"",C7)</f>
        <v>656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120</v>
      </c>
      <c r="C21" s="616">
        <v>70</v>
      </c>
      <c r="D21" s="616">
        <v>50</v>
      </c>
      <c r="E21" s="599">
        <v>795</v>
      </c>
      <c r="F21" s="616">
        <v>365</v>
      </c>
      <c r="G21" s="945">
        <v>430</v>
      </c>
      <c r="H21" s="616">
        <v>316</v>
      </c>
      <c r="I21" s="616">
        <v>140</v>
      </c>
      <c r="J21" s="616">
        <v>176</v>
      </c>
      <c r="K21" s="217">
        <f>SUM(B21,E21,H21)</f>
        <v>1231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104</v>
      </c>
      <c r="C22" s="1028">
        <v>34</v>
      </c>
      <c r="D22" s="980">
        <v>70</v>
      </c>
      <c r="E22" s="1034">
        <v>819</v>
      </c>
      <c r="F22" s="1028">
        <v>399</v>
      </c>
      <c r="G22" s="980">
        <v>420</v>
      </c>
      <c r="H22" s="1034">
        <v>296</v>
      </c>
      <c r="I22" s="1028">
        <v>113</v>
      </c>
      <c r="J22" s="1028">
        <v>183</v>
      </c>
      <c r="K22" s="218">
        <f>SUM(B22,E22,H22)</f>
        <v>1219</v>
      </c>
      <c r="M22" s="105" t="s">
        <v>284</v>
      </c>
      <c r="N22" s="171">
        <f>IF(ISBLANK(J23),"",J23)</f>
        <v>176</v>
      </c>
      <c r="O22" s="80">
        <f>IF(ISBLANK(I23),"",I23)</f>
        <v>123</v>
      </c>
      <c r="P22" s="211"/>
    </row>
    <row r="23" spans="1:17" ht="24.75" x14ac:dyDescent="0.25">
      <c r="A23" s="218">
        <v>2022</v>
      </c>
      <c r="B23" s="1034">
        <v>287</v>
      </c>
      <c r="C23" s="1028">
        <v>187</v>
      </c>
      <c r="D23" s="980">
        <v>100</v>
      </c>
      <c r="E23" s="1034">
        <v>796</v>
      </c>
      <c r="F23" s="1028">
        <v>354</v>
      </c>
      <c r="G23" s="980">
        <v>442</v>
      </c>
      <c r="H23" s="1034">
        <v>299</v>
      </c>
      <c r="I23" s="1028">
        <v>123</v>
      </c>
      <c r="J23" s="1028">
        <v>176</v>
      </c>
      <c r="K23" s="218">
        <f>SUM(B23,E23,H23)</f>
        <v>1382</v>
      </c>
      <c r="M23" s="106" t="s">
        <v>285</v>
      </c>
      <c r="N23" s="220">
        <f>IF(ISBLANK(G23),"",G23)</f>
        <v>442</v>
      </c>
      <c r="O23" s="107">
        <f>IF(ISBLANK(F23),"",F23)</f>
        <v>354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100</v>
      </c>
      <c r="O24" s="109">
        <f>IF(ISBLANK(C23),"",C23)</f>
        <v>187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176</v>
      </c>
      <c r="O29" s="80">
        <f>IF(ISBLANK(I23),"",I23)</f>
        <v>123</v>
      </c>
      <c r="P29" s="211"/>
    </row>
    <row r="30" spans="1:17" ht="27.75" customHeight="1" x14ac:dyDescent="0.25">
      <c r="M30" s="106" t="s">
        <v>515</v>
      </c>
      <c r="N30" s="220">
        <f>IF(ISBLANK(G23),"",G23)</f>
        <v>442</v>
      </c>
      <c r="O30" s="107">
        <f>IF(ISBLANK(F23),"",F23)</f>
        <v>354</v>
      </c>
      <c r="P30" s="211"/>
    </row>
    <row r="31" spans="1:17" ht="27.75" customHeight="1" x14ac:dyDescent="0.25">
      <c r="M31" s="108" t="s">
        <v>516</v>
      </c>
      <c r="N31" s="221">
        <f>IF(ISBLANK(D23),"",D23)</f>
        <v>100</v>
      </c>
      <c r="O31" s="109">
        <f>IF(ISBLANK(C23),"",C23)</f>
        <v>187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1803387</v>
      </c>
      <c r="D5" s="253"/>
    </row>
    <row r="6" spans="1:4" ht="30" x14ac:dyDescent="0.25">
      <c r="A6" s="686" t="s">
        <v>474</v>
      </c>
      <c r="B6" s="617">
        <v>1951042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-0.5</v>
      </c>
      <c r="J5" s="611">
        <v>-0.1</v>
      </c>
      <c r="K5" s="945">
        <v>-1</v>
      </c>
      <c r="L5" s="610"/>
      <c r="M5" s="611"/>
      <c r="N5" s="945"/>
    </row>
    <row r="6" spans="1:14" x14ac:dyDescent="0.25">
      <c r="A6" s="286">
        <v>2021</v>
      </c>
      <c r="B6" s="457">
        <v>9</v>
      </c>
      <c r="C6" s="457"/>
      <c r="D6" s="458"/>
      <c r="E6" s="976"/>
      <c r="F6" s="457">
        <v>20</v>
      </c>
      <c r="G6" s="458">
        <v>16</v>
      </c>
      <c r="H6" s="976">
        <v>4</v>
      </c>
      <c r="I6" s="457">
        <v>0.8</v>
      </c>
      <c r="J6" s="458">
        <v>-0.1</v>
      </c>
      <c r="K6" s="976">
        <v>1.7</v>
      </c>
      <c r="L6" s="457"/>
      <c r="M6" s="458"/>
      <c r="N6" s="976"/>
    </row>
    <row r="7" spans="1:14" x14ac:dyDescent="0.25">
      <c r="A7" s="286">
        <v>2022</v>
      </c>
      <c r="B7" s="601">
        <v>9</v>
      </c>
      <c r="C7" s="601"/>
      <c r="D7" s="612"/>
      <c r="E7" s="980"/>
      <c r="F7" s="601">
        <v>16</v>
      </c>
      <c r="G7" s="612">
        <v>14</v>
      </c>
      <c r="H7" s="980">
        <v>2</v>
      </c>
      <c r="I7" s="601">
        <v>2.5</v>
      </c>
      <c r="J7" s="612">
        <v>4.0999999999999996</v>
      </c>
      <c r="K7" s="980">
        <v>0.8</v>
      </c>
      <c r="L7" s="601"/>
      <c r="M7" s="612"/>
      <c r="N7" s="980"/>
    </row>
    <row r="8" spans="1:14" x14ac:dyDescent="0.25">
      <c r="A8" s="219">
        <v>2023</v>
      </c>
      <c r="B8" s="947">
        <v>9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498</v>
      </c>
      <c r="C5" s="207">
        <v>432</v>
      </c>
      <c r="G5" s="113"/>
      <c r="H5" s="174" t="s">
        <v>586</v>
      </c>
      <c r="I5" s="207">
        <v>221</v>
      </c>
      <c r="J5" s="207">
        <v>218</v>
      </c>
    </row>
    <row r="6" spans="1:13" ht="15" customHeight="1" x14ac:dyDescent="0.25">
      <c r="A6" s="175" t="s">
        <v>587</v>
      </c>
      <c r="B6" s="208">
        <v>2111</v>
      </c>
      <c r="C6" s="208">
        <v>635</v>
      </c>
      <c r="G6" s="113"/>
      <c r="H6" s="175" t="s">
        <v>587</v>
      </c>
      <c r="I6" s="208">
        <v>825</v>
      </c>
      <c r="J6" s="208">
        <v>267</v>
      </c>
    </row>
    <row r="7" spans="1:13" ht="15" customHeight="1" x14ac:dyDescent="0.25">
      <c r="A7" s="175" t="s">
        <v>588</v>
      </c>
      <c r="B7" s="208">
        <v>3344</v>
      </c>
      <c r="C7" s="208">
        <v>1690</v>
      </c>
      <c r="G7" s="113"/>
      <c r="H7" s="175" t="s">
        <v>588</v>
      </c>
      <c r="I7" s="208">
        <v>2184</v>
      </c>
      <c r="J7" s="208">
        <v>851</v>
      </c>
    </row>
    <row r="8" spans="1:13" ht="15" customHeight="1" x14ac:dyDescent="0.25">
      <c r="A8" s="175" t="s">
        <v>589</v>
      </c>
      <c r="B8" s="208">
        <v>13915</v>
      </c>
      <c r="C8" s="208">
        <v>12051</v>
      </c>
      <c r="G8" s="113"/>
      <c r="H8" s="175" t="s">
        <v>589</v>
      </c>
      <c r="I8" s="208">
        <v>12889</v>
      </c>
      <c r="J8" s="208">
        <v>10751</v>
      </c>
    </row>
    <row r="9" spans="1:13" ht="15" customHeight="1" x14ac:dyDescent="0.25">
      <c r="A9" s="175" t="s">
        <v>590</v>
      </c>
      <c r="B9" s="208">
        <v>15263</v>
      </c>
      <c r="C9" s="208">
        <v>18320</v>
      </c>
      <c r="G9" s="113"/>
      <c r="H9" s="175" t="s">
        <v>590</v>
      </c>
      <c r="I9" s="208">
        <v>20382</v>
      </c>
      <c r="J9" s="208">
        <v>23593</v>
      </c>
    </row>
    <row r="10" spans="1:13" ht="15" customHeight="1" x14ac:dyDescent="0.25">
      <c r="A10" s="175" t="s">
        <v>591</v>
      </c>
      <c r="B10" s="208">
        <v>898</v>
      </c>
      <c r="C10" s="208">
        <v>1448</v>
      </c>
      <c r="G10" s="113"/>
      <c r="H10" s="175" t="s">
        <v>591</v>
      </c>
      <c r="I10" s="208">
        <v>965</v>
      </c>
      <c r="J10" s="208">
        <v>1216</v>
      </c>
    </row>
    <row r="11" spans="1:13" ht="15" customHeight="1" x14ac:dyDescent="0.25">
      <c r="A11" s="176" t="s">
        <v>592</v>
      </c>
      <c r="B11" s="209">
        <v>2382</v>
      </c>
      <c r="C11" s="209">
        <v>2623</v>
      </c>
      <c r="G11" s="113"/>
      <c r="H11" s="176" t="s">
        <v>592</v>
      </c>
      <c r="I11" s="209">
        <v>5161</v>
      </c>
      <c r="J11" s="209">
        <v>4554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498</v>
      </c>
      <c r="C17" s="178">
        <f>IF(ISBLANK(C5),"0",C5)</f>
        <v>432</v>
      </c>
      <c r="G17" s="113"/>
      <c r="H17" s="174" t="s">
        <v>586</v>
      </c>
      <c r="I17" s="177">
        <f>IF(ISBLANK(I5),"0",I5)</f>
        <v>221</v>
      </c>
      <c r="J17" s="178">
        <f>IF(ISBLANK(J5),"0",J5)</f>
        <v>218</v>
      </c>
    </row>
    <row r="18" spans="1:13" ht="15" customHeight="1" x14ac:dyDescent="0.25">
      <c r="A18" s="175" t="s">
        <v>587</v>
      </c>
      <c r="B18" s="179">
        <f t="shared" ref="B18:C18" si="0">IF(ISBLANK(B6),"0",B6)</f>
        <v>2111</v>
      </c>
      <c r="C18" s="180">
        <f t="shared" si="0"/>
        <v>635</v>
      </c>
      <c r="G18" s="113"/>
      <c r="H18" s="175" t="s">
        <v>587</v>
      </c>
      <c r="I18" s="179">
        <f t="shared" ref="I18:J18" si="1">IF(ISBLANK(I6),"0",I6)</f>
        <v>825</v>
      </c>
      <c r="J18" s="180">
        <f t="shared" si="1"/>
        <v>267</v>
      </c>
    </row>
    <row r="19" spans="1:13" ht="15" customHeight="1" x14ac:dyDescent="0.25">
      <c r="A19" s="175" t="s">
        <v>588</v>
      </c>
      <c r="B19" s="179">
        <f t="shared" ref="B19:C19" si="2">IF(ISBLANK(B7),"0",B7)</f>
        <v>3344</v>
      </c>
      <c r="C19" s="180">
        <f t="shared" si="2"/>
        <v>1690</v>
      </c>
      <c r="G19" s="113"/>
      <c r="H19" s="175" t="s">
        <v>588</v>
      </c>
      <c r="I19" s="179">
        <f t="shared" ref="I19:J19" si="3">IF(ISBLANK(I7),"0",I7)</f>
        <v>2184</v>
      </c>
      <c r="J19" s="180">
        <f t="shared" si="3"/>
        <v>851</v>
      </c>
    </row>
    <row r="20" spans="1:13" ht="15" customHeight="1" x14ac:dyDescent="0.25">
      <c r="A20" s="175" t="s">
        <v>589</v>
      </c>
      <c r="B20" s="179">
        <f t="shared" ref="B20:C20" si="4">IF(ISBLANK(B8),"0",B8)</f>
        <v>13915</v>
      </c>
      <c r="C20" s="180">
        <f t="shared" si="4"/>
        <v>12051</v>
      </c>
      <c r="G20" s="113"/>
      <c r="H20" s="175" t="s">
        <v>589</v>
      </c>
      <c r="I20" s="179">
        <f t="shared" ref="I20:J20" si="5">IF(ISBLANK(I8),"0",I8)</f>
        <v>12889</v>
      </c>
      <c r="J20" s="180">
        <f t="shared" si="5"/>
        <v>10751</v>
      </c>
    </row>
    <row r="21" spans="1:13" ht="15" customHeight="1" x14ac:dyDescent="0.25">
      <c r="A21" s="175" t="s">
        <v>590</v>
      </c>
      <c r="B21" s="179">
        <f t="shared" ref="B21:C21" si="6">IF(ISBLANK(B9),"0",B9)</f>
        <v>15263</v>
      </c>
      <c r="C21" s="180">
        <f t="shared" si="6"/>
        <v>18320</v>
      </c>
      <c r="G21" s="113"/>
      <c r="H21" s="175" t="s">
        <v>590</v>
      </c>
      <c r="I21" s="179">
        <f t="shared" ref="I21:J21" si="7">IF(ISBLANK(I9),"0",I9)</f>
        <v>20382</v>
      </c>
      <c r="J21" s="180">
        <f t="shared" si="7"/>
        <v>23593</v>
      </c>
    </row>
    <row r="22" spans="1:13" ht="15" customHeight="1" x14ac:dyDescent="0.25">
      <c r="A22" s="175" t="s">
        <v>591</v>
      </c>
      <c r="B22" s="179">
        <f t="shared" ref="B22:C22" si="8">IF(ISBLANK(B10),"0",B10)</f>
        <v>898</v>
      </c>
      <c r="C22" s="180">
        <f t="shared" si="8"/>
        <v>1448</v>
      </c>
      <c r="G22" s="113"/>
      <c r="H22" s="175" t="s">
        <v>591</v>
      </c>
      <c r="I22" s="179">
        <f t="shared" ref="I22:J22" si="9">IF(ISBLANK(I10),"0",I10)</f>
        <v>965</v>
      </c>
      <c r="J22" s="180">
        <f t="shared" si="9"/>
        <v>1216</v>
      </c>
    </row>
    <row r="23" spans="1:13" ht="15" customHeight="1" x14ac:dyDescent="0.25">
      <c r="A23" s="176" t="s">
        <v>592</v>
      </c>
      <c r="B23" s="181">
        <f t="shared" ref="B23:C23" si="10">IF(ISBLANK(B11),"0",B11)</f>
        <v>2382</v>
      </c>
      <c r="C23" s="182">
        <f t="shared" si="10"/>
        <v>2623</v>
      </c>
      <c r="G23" s="113"/>
      <c r="H23" s="176" t="s">
        <v>592</v>
      </c>
      <c r="I23" s="181">
        <f t="shared" ref="I23:J23" si="11">IF(ISBLANK(I11),"0",I11)</f>
        <v>5161</v>
      </c>
      <c r="J23" s="182">
        <f t="shared" si="11"/>
        <v>4554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1.2965036057379398</v>
      </c>
      <c r="C29" s="184">
        <f>C17/SUM(C17:C23)*100</f>
        <v>1.1613215409016371</v>
      </c>
      <c r="D29" s="253"/>
      <c r="E29" s="253"/>
      <c r="G29" s="113"/>
      <c r="H29" s="174" t="s">
        <v>593</v>
      </c>
      <c r="I29" s="184">
        <f>I17/SUM(I17:I23)*100</f>
        <v>0.51845074717901807</v>
      </c>
      <c r="J29" s="184">
        <f>J17/SUM(J17:J23)*100</f>
        <v>0.52593486127864897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5.4958215094634344</v>
      </c>
      <c r="C30" s="185">
        <f>C18/SUM(C17:C23)*100</f>
        <v>1.7070351353531008</v>
      </c>
      <c r="D30" s="253"/>
      <c r="E30" s="253"/>
      <c r="G30" s="113"/>
      <c r="H30" s="175" t="s">
        <v>594</v>
      </c>
      <c r="I30" s="185">
        <f>I18/SUM(I17:I23)*100</f>
        <v>1.9353930607361531</v>
      </c>
      <c r="J30" s="185">
        <f>J18/SUM(J17:J23)*100</f>
        <v>0.64414957780458382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8.705839473067611</v>
      </c>
      <c r="C31" s="185">
        <f>C19/SUM(C17:C23)*100</f>
        <v>4.5431328799161266</v>
      </c>
      <c r="D31" s="253"/>
      <c r="E31" s="253"/>
      <c r="G31" s="113"/>
      <c r="H31" s="175" t="s">
        <v>595</v>
      </c>
      <c r="I31" s="185">
        <f>I19/SUM(I17:I23)*100</f>
        <v>5.1235132662397067</v>
      </c>
      <c r="J31" s="185">
        <f>J19/SUM(J17:J23)*100</f>
        <v>2.0530759951749094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36.226601754705683</v>
      </c>
      <c r="C32" s="185">
        <f>C20/SUM(C17:C23)*100</f>
        <v>32.396032151401918</v>
      </c>
      <c r="D32" s="253"/>
      <c r="E32" s="253"/>
      <c r="G32" s="113"/>
      <c r="H32" s="175" t="s">
        <v>596</v>
      </c>
      <c r="I32" s="185">
        <f>I20/SUM(I17:I23)*100</f>
        <v>30.236704436155488</v>
      </c>
      <c r="J32" s="185">
        <f>J20/SUM(J17:J23)*100</f>
        <v>25.937273823884198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39.736013121241307</v>
      </c>
      <c r="C33" s="185">
        <f>C21/SUM(C17:C23)*100</f>
        <v>49.248635716013872</v>
      </c>
      <c r="D33" s="253"/>
      <c r="E33" s="253"/>
      <c r="G33" s="113"/>
      <c r="H33" s="175" t="s">
        <v>597</v>
      </c>
      <c r="I33" s="185">
        <f>I21/SUM(I17:I23)*100</f>
        <v>47.814765289605184</v>
      </c>
      <c r="J33" s="185">
        <f>J21/SUM(J17:J23)*100</f>
        <v>56.91917973462003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2.3378719637603811</v>
      </c>
      <c r="C34" s="185">
        <f>C22/SUM(C17:C23)*100</f>
        <v>3.8925777574665985</v>
      </c>
      <c r="D34" s="253"/>
      <c r="E34" s="253"/>
      <c r="G34" s="113"/>
      <c r="H34" s="175" t="s">
        <v>598</v>
      </c>
      <c r="I34" s="185">
        <f>I22/SUM(I17:I23)*100</f>
        <v>2.2638233983156217</v>
      </c>
      <c r="J34" s="185">
        <f>J22/SUM(J17:J23)*100</f>
        <v>2.9336550060313633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6.2013485720236394</v>
      </c>
      <c r="C35" s="186">
        <f>C23/SUM(C17:C23)*100</f>
        <v>7.0512648189467448</v>
      </c>
      <c r="D35" s="253"/>
      <c r="E35" s="253"/>
      <c r="G35" s="113"/>
      <c r="H35" s="176" t="s">
        <v>599</v>
      </c>
      <c r="I35" s="186">
        <f>I23/SUM(I17:I23)*100</f>
        <v>12.107349801768832</v>
      </c>
      <c r="J35" s="186">
        <f>J23/SUM(J17:J23)*100</f>
        <v>10.986731001206271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1.2965036057379398</v>
      </c>
      <c r="C41" s="184">
        <f t="shared" si="12"/>
        <v>1.1613215409016371</v>
      </c>
      <c r="G41" s="113"/>
      <c r="H41" s="174" t="s">
        <v>601</v>
      </c>
      <c r="I41" s="184">
        <f t="shared" ref="I41:J41" si="13">I29</f>
        <v>0.51845074717901807</v>
      </c>
      <c r="J41" s="184">
        <f t="shared" si="13"/>
        <v>0.52593486127864897</v>
      </c>
    </row>
    <row r="42" spans="1:12" x14ac:dyDescent="0.25">
      <c r="A42" s="175" t="s">
        <v>602</v>
      </c>
      <c r="B42" s="185">
        <f t="shared" si="12"/>
        <v>5.4958215094634344</v>
      </c>
      <c r="C42" s="185">
        <f t="shared" si="12"/>
        <v>1.7070351353531008</v>
      </c>
      <c r="G42" s="113"/>
      <c r="H42" s="175" t="s">
        <v>602</v>
      </c>
      <c r="I42" s="185">
        <f t="shared" ref="I42:J42" si="14">I30</f>
        <v>1.9353930607361531</v>
      </c>
      <c r="J42" s="185">
        <f t="shared" si="14"/>
        <v>0.64414957780458382</v>
      </c>
    </row>
    <row r="43" spans="1:12" x14ac:dyDescent="0.25">
      <c r="A43" s="175" t="s">
        <v>603</v>
      </c>
      <c r="B43" s="185">
        <f t="shared" si="12"/>
        <v>8.705839473067611</v>
      </c>
      <c r="C43" s="185">
        <f t="shared" si="12"/>
        <v>4.5431328799161266</v>
      </c>
      <c r="G43" s="113"/>
      <c r="H43" s="175" t="s">
        <v>603</v>
      </c>
      <c r="I43" s="185">
        <f t="shared" ref="I43:J43" si="15">I31</f>
        <v>5.1235132662397067</v>
      </c>
      <c r="J43" s="185">
        <f t="shared" si="15"/>
        <v>2.0530759951749094</v>
      </c>
    </row>
    <row r="44" spans="1:12" x14ac:dyDescent="0.25">
      <c r="A44" s="175" t="s">
        <v>604</v>
      </c>
      <c r="B44" s="185">
        <f t="shared" si="12"/>
        <v>36.226601754705683</v>
      </c>
      <c r="C44" s="185">
        <f t="shared" si="12"/>
        <v>32.396032151401918</v>
      </c>
      <c r="G44" s="113"/>
      <c r="H44" s="175" t="s">
        <v>604</v>
      </c>
      <c r="I44" s="185">
        <f t="shared" ref="I44:J44" si="16">I32</f>
        <v>30.236704436155488</v>
      </c>
      <c r="J44" s="185">
        <f t="shared" si="16"/>
        <v>25.937273823884198</v>
      </c>
    </row>
    <row r="45" spans="1:12" x14ac:dyDescent="0.25">
      <c r="A45" s="175" t="s">
        <v>605</v>
      </c>
      <c r="B45" s="185">
        <f t="shared" si="12"/>
        <v>39.736013121241307</v>
      </c>
      <c r="C45" s="185">
        <f t="shared" si="12"/>
        <v>49.248635716013872</v>
      </c>
      <c r="G45" s="113"/>
      <c r="H45" s="175" t="s">
        <v>605</v>
      </c>
      <c r="I45" s="185">
        <f t="shared" ref="I45:J45" si="17">I33</f>
        <v>47.814765289605184</v>
      </c>
      <c r="J45" s="185">
        <f t="shared" si="17"/>
        <v>56.91917973462003</v>
      </c>
    </row>
    <row r="46" spans="1:12" x14ac:dyDescent="0.25">
      <c r="A46" s="175" t="s">
        <v>606</v>
      </c>
      <c r="B46" s="185">
        <f t="shared" si="12"/>
        <v>2.3378719637603811</v>
      </c>
      <c r="C46" s="185">
        <f t="shared" si="12"/>
        <v>3.8925777574665985</v>
      </c>
      <c r="G46" s="113"/>
      <c r="H46" s="175" t="s">
        <v>606</v>
      </c>
      <c r="I46" s="185">
        <f t="shared" ref="I46:J46" si="18">I34</f>
        <v>2.2638233983156217</v>
      </c>
      <c r="J46" s="185">
        <f t="shared" si="18"/>
        <v>2.9336550060313633</v>
      </c>
    </row>
    <row r="47" spans="1:12" x14ac:dyDescent="0.25">
      <c r="A47" s="176" t="s">
        <v>607</v>
      </c>
      <c r="B47" s="186">
        <f t="shared" si="12"/>
        <v>6.2013485720236394</v>
      </c>
      <c r="C47" s="186">
        <f t="shared" si="12"/>
        <v>7.0512648189467448</v>
      </c>
      <c r="G47" s="113"/>
      <c r="H47" s="176" t="s">
        <v>607</v>
      </c>
      <c r="I47" s="186">
        <f t="shared" ref="I47:J47" si="19">I35</f>
        <v>12.107349801768832</v>
      </c>
      <c r="J47" s="186">
        <f t="shared" si="19"/>
        <v>10.986731001206271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21406</v>
      </c>
      <c r="C5" s="207">
        <v>17380</v>
      </c>
      <c r="D5" s="253"/>
      <c r="E5" s="253"/>
      <c r="F5" s="1003"/>
      <c r="H5" s="174" t="s">
        <v>624</v>
      </c>
      <c r="I5" s="207">
        <v>6723</v>
      </c>
      <c r="J5" s="207">
        <v>4727</v>
      </c>
    </row>
    <row r="6" spans="1:10" ht="15" customHeight="1" x14ac:dyDescent="0.25">
      <c r="A6" s="175" t="s">
        <v>625</v>
      </c>
      <c r="B6" s="208">
        <v>8737</v>
      </c>
      <c r="C6" s="208">
        <v>9913</v>
      </c>
      <c r="D6" s="253"/>
      <c r="E6" s="253"/>
      <c r="F6" s="1003"/>
      <c r="H6" s="175" t="s">
        <v>625</v>
      </c>
      <c r="I6" s="208">
        <v>17279</v>
      </c>
      <c r="J6" s="208">
        <v>17963</v>
      </c>
    </row>
    <row r="7" spans="1:10" ht="15" customHeight="1" x14ac:dyDescent="0.25">
      <c r="A7" s="176" t="s">
        <v>626</v>
      </c>
      <c r="B7" s="209">
        <v>8268</v>
      </c>
      <c r="C7" s="209">
        <v>9906</v>
      </c>
      <c r="D7" s="253"/>
      <c r="E7" s="253"/>
      <c r="F7" s="1003"/>
      <c r="H7" s="175" t="s">
        <v>626</v>
      </c>
      <c r="I7" s="208">
        <v>18417</v>
      </c>
      <c r="J7" s="208">
        <v>18562</v>
      </c>
    </row>
    <row r="8" spans="1:10" x14ac:dyDescent="0.25">
      <c r="D8" s="253"/>
      <c r="E8" s="253"/>
      <c r="F8" s="1003"/>
      <c r="H8" s="176" t="s">
        <v>2351</v>
      </c>
      <c r="I8" s="209">
        <v>208</v>
      </c>
      <c r="J8" s="209">
        <v>198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21406</v>
      </c>
      <c r="C13" s="178">
        <f>IF(ISBLANK(C5),"0",C5)</f>
        <v>17380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8737</v>
      </c>
      <c r="C14" s="180">
        <f t="shared" si="0"/>
        <v>9913</v>
      </c>
      <c r="D14" s="253"/>
      <c r="E14" s="253"/>
      <c r="F14" s="1003"/>
      <c r="H14" s="174" t="s">
        <v>624</v>
      </c>
      <c r="I14" s="177">
        <f>IF(ISBLANK(I5),"0",I5)</f>
        <v>6723</v>
      </c>
      <c r="J14" s="178">
        <f>IF(ISBLANK(J5),"0",J5)</f>
        <v>4727</v>
      </c>
    </row>
    <row r="15" spans="1:10" ht="15" customHeight="1" x14ac:dyDescent="0.25">
      <c r="A15" s="176" t="s">
        <v>626</v>
      </c>
      <c r="B15" s="181">
        <f t="shared" si="0"/>
        <v>8268</v>
      </c>
      <c r="C15" s="182">
        <f t="shared" si="0"/>
        <v>9906</v>
      </c>
      <c r="D15" s="253"/>
      <c r="E15" s="253"/>
      <c r="F15" s="1003"/>
      <c r="H15" s="175" t="s">
        <v>625</v>
      </c>
      <c r="I15" s="179">
        <f t="shared" ref="I15:J15" si="1">IF(ISBLANK(I6),"0",I6)</f>
        <v>17279</v>
      </c>
      <c r="J15" s="180">
        <f t="shared" si="1"/>
        <v>17963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18417</v>
      </c>
      <c r="J16" s="180">
        <f t="shared" si="2"/>
        <v>18562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208</v>
      </c>
      <c r="J17" s="182">
        <f t="shared" si="3"/>
        <v>198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55.728827679570955</v>
      </c>
      <c r="C21" s="184">
        <f>C13/SUM(C13:C15)*100</f>
        <v>46.721686066829754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22.74608836010518</v>
      </c>
      <c r="C22" s="185">
        <f>C14/SUM(C13:C15)*100</f>
        <v>26.648565821661872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21.525083960323865</v>
      </c>
      <c r="C23" s="186">
        <f>C15/SUM(C13:C15)*100</f>
        <v>26.629748111508373</v>
      </c>
      <c r="D23" s="253"/>
      <c r="E23" s="253"/>
      <c r="F23" s="1003"/>
      <c r="H23" s="174" t="s">
        <v>629</v>
      </c>
      <c r="I23" s="184">
        <f>I14/SUM(I14:I17)*100</f>
        <v>15.771693996762615</v>
      </c>
      <c r="J23" s="184">
        <f>J14/SUM(J14:J17)*100</f>
        <v>11.404101326899879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40.535341450254535</v>
      </c>
      <c r="J24" s="185">
        <f>J15/SUM(J14:J17)*100</f>
        <v>43.336550060313634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43.205010908579069</v>
      </c>
      <c r="J25" s="185">
        <f>J16/SUM(J14:J17)*100</f>
        <v>44.781664656212307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0.48795364440378164</v>
      </c>
      <c r="J26" s="186">
        <f>J17/SUM(J14:J17)*100</f>
        <v>0.47768395657418578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55.728827679570955</v>
      </c>
      <c r="C29" s="189">
        <f t="shared" si="4"/>
        <v>46.721686066829754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22.74608836010518</v>
      </c>
      <c r="C30" s="192">
        <f t="shared" si="4"/>
        <v>26.648565821661872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21.525083960323865</v>
      </c>
      <c r="C31" s="195">
        <f t="shared" si="4"/>
        <v>26.629748111508373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15.771693996762615</v>
      </c>
      <c r="J32" s="189">
        <f>J23</f>
        <v>11.404101326899879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40.535341450254535</v>
      </c>
      <c r="J33" s="192">
        <f t="shared" si="5"/>
        <v>43.336550060313634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43.205010908579069</v>
      </c>
      <c r="J34" s="192">
        <f t="shared" si="6"/>
        <v>44.781664656212307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0.48795364440378164</v>
      </c>
      <c r="J35" s="195">
        <f t="shared" si="7"/>
        <v>0.47768395657418578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742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99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106663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144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16.100000000000001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7.9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8.1999999999999993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73.989999999999995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36.200000000000003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61.1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16</v>
      </c>
      <c r="C5" s="655">
        <v>32</v>
      </c>
      <c r="E5" s="28"/>
      <c r="J5" s="654" t="s">
        <v>542</v>
      </c>
      <c r="K5" s="669">
        <f>IF(ISBLANK(B5),"",B5)</f>
        <v>16</v>
      </c>
      <c r="L5" s="618">
        <f>IF(ISBLANK(C5),"",C5)</f>
        <v>32</v>
      </c>
      <c r="N5" s="28"/>
    </row>
    <row r="6" spans="1:15" x14ac:dyDescent="0.25">
      <c r="A6" s="656" t="s">
        <v>543</v>
      </c>
      <c r="B6" s="657">
        <v>23</v>
      </c>
      <c r="C6" s="657">
        <v>14</v>
      </c>
      <c r="E6" s="44"/>
      <c r="J6" s="656" t="s">
        <v>543</v>
      </c>
      <c r="K6" s="670">
        <f t="shared" ref="K6:K10" si="0">IF(ISBLANK(B6),"",B6)</f>
        <v>23</v>
      </c>
      <c r="L6" s="619">
        <f t="shared" ref="L6:L10" si="1">IF(ISBLANK(C6),"",C6)</f>
        <v>14</v>
      </c>
      <c r="N6" s="44"/>
    </row>
    <row r="7" spans="1:15" x14ac:dyDescent="0.25">
      <c r="A7" s="656" t="s">
        <v>641</v>
      </c>
      <c r="B7" s="657">
        <v>65</v>
      </c>
      <c r="C7" s="657">
        <v>52</v>
      </c>
      <c r="E7" s="44"/>
      <c r="J7" s="656" t="s">
        <v>641</v>
      </c>
      <c r="K7" s="670">
        <f t="shared" si="0"/>
        <v>65</v>
      </c>
      <c r="L7" s="619">
        <f t="shared" si="1"/>
        <v>52</v>
      </c>
      <c r="N7" s="44"/>
    </row>
    <row r="8" spans="1:15" x14ac:dyDescent="0.25">
      <c r="A8" s="650" t="s">
        <v>642</v>
      </c>
      <c r="B8" s="651">
        <v>78</v>
      </c>
      <c r="C8" s="651">
        <v>39</v>
      </c>
      <c r="E8" s="21"/>
      <c r="J8" s="650" t="s">
        <v>642</v>
      </c>
      <c r="K8" s="670">
        <f t="shared" si="0"/>
        <v>78</v>
      </c>
      <c r="L8" s="619">
        <f t="shared" si="1"/>
        <v>39</v>
      </c>
      <c r="N8" s="21"/>
    </row>
    <row r="9" spans="1:15" x14ac:dyDescent="0.25">
      <c r="A9" s="650" t="s">
        <v>643</v>
      </c>
      <c r="B9" s="651">
        <v>305</v>
      </c>
      <c r="C9" s="651">
        <v>48</v>
      </c>
      <c r="E9" s="21"/>
      <c r="J9" s="650" t="s">
        <v>643</v>
      </c>
      <c r="K9" s="670">
        <f t="shared" si="0"/>
        <v>305</v>
      </c>
      <c r="L9" s="619">
        <f t="shared" si="1"/>
        <v>48</v>
      </c>
      <c r="N9" s="21"/>
    </row>
    <row r="10" spans="1:15" x14ac:dyDescent="0.25">
      <c r="A10" s="652" t="s">
        <v>365</v>
      </c>
      <c r="B10" s="653">
        <v>1164</v>
      </c>
      <c r="C10" s="653">
        <v>203</v>
      </c>
      <c r="J10" s="652" t="s">
        <v>365</v>
      </c>
      <c r="K10" s="671">
        <f t="shared" si="0"/>
        <v>1164</v>
      </c>
      <c r="L10" s="620">
        <f t="shared" si="1"/>
        <v>203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3.92</v>
      </c>
      <c r="C15" s="197"/>
      <c r="D15" s="253"/>
      <c r="E15" s="211"/>
      <c r="F15" s="253"/>
      <c r="G15" s="253"/>
      <c r="J15" s="673" t="s">
        <v>488</v>
      </c>
      <c r="K15" s="674">
        <f>B15</f>
        <v>3.92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0.94</v>
      </c>
      <c r="C16" s="197"/>
      <c r="D16" s="253"/>
      <c r="E16" s="254"/>
      <c r="F16" s="253"/>
      <c r="G16" s="253"/>
      <c r="J16" s="675" t="s">
        <v>489</v>
      </c>
      <c r="K16" s="676">
        <f>B16</f>
        <v>0.94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1.48</v>
      </c>
      <c r="C18" s="197"/>
      <c r="D18" s="255"/>
      <c r="E18" s="256"/>
      <c r="F18" s="253"/>
      <c r="G18" s="253"/>
      <c r="J18" s="678" t="s">
        <v>501</v>
      </c>
      <c r="K18" s="674">
        <f>B18</f>
        <v>1.48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4.3600000000000003</v>
      </c>
      <c r="C19" s="198"/>
      <c r="D19" s="255"/>
      <c r="E19" s="256"/>
      <c r="F19" s="253"/>
      <c r="G19" s="253"/>
      <c r="J19" s="672" t="s">
        <v>502</v>
      </c>
      <c r="K19" s="676">
        <f>B19</f>
        <v>4.3600000000000003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2.4500000000000002</v>
      </c>
      <c r="C21" s="253"/>
      <c r="D21" s="253"/>
      <c r="E21" s="253"/>
      <c r="F21" s="253"/>
      <c r="G21" s="253"/>
      <c r="J21" s="661" t="s">
        <v>498</v>
      </c>
      <c r="K21" s="679">
        <f>B21</f>
        <v>2.4500000000000002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11</v>
      </c>
      <c r="C32" s="655">
        <v>14</v>
      </c>
      <c r="E32" s="28"/>
      <c r="J32" s="654" t="s">
        <v>542</v>
      </c>
      <c r="K32" s="669">
        <f>IF(ISBLANK(B32),"",B32)</f>
        <v>11</v>
      </c>
      <c r="L32" s="618">
        <f>IF(ISBLANK(C32),"",C32)</f>
        <v>14</v>
      </c>
      <c r="N32" s="28"/>
    </row>
    <row r="33" spans="1:15" x14ac:dyDescent="0.25">
      <c r="A33" s="656" t="s">
        <v>543</v>
      </c>
      <c r="B33" s="657">
        <v>11</v>
      </c>
      <c r="C33" s="657">
        <v>9</v>
      </c>
      <c r="E33" s="44"/>
      <c r="J33" s="656" t="s">
        <v>543</v>
      </c>
      <c r="K33" s="670">
        <f t="shared" ref="K33:K37" si="2">IF(ISBLANK(B33),"",B33)</f>
        <v>11</v>
      </c>
      <c r="L33" s="619">
        <f t="shared" ref="L33:L37" si="3">IF(ISBLANK(C33),"",C33)</f>
        <v>9</v>
      </c>
      <c r="N33" s="44"/>
    </row>
    <row r="34" spans="1:15" x14ac:dyDescent="0.25">
      <c r="A34" s="656" t="s">
        <v>641</v>
      </c>
      <c r="B34" s="657">
        <v>31</v>
      </c>
      <c r="C34" s="657">
        <v>40</v>
      </c>
      <c r="E34" s="44"/>
      <c r="J34" s="656" t="s">
        <v>641</v>
      </c>
      <c r="K34" s="670">
        <f t="shared" si="2"/>
        <v>31</v>
      </c>
      <c r="L34" s="619">
        <f t="shared" si="3"/>
        <v>40</v>
      </c>
      <c r="N34" s="44"/>
    </row>
    <row r="35" spans="1:15" x14ac:dyDescent="0.25">
      <c r="A35" s="650" t="s">
        <v>642</v>
      </c>
      <c r="B35" s="651">
        <v>50</v>
      </c>
      <c r="C35" s="651">
        <v>31</v>
      </c>
      <c r="E35" s="21"/>
      <c r="J35" s="650" t="s">
        <v>642</v>
      </c>
      <c r="K35" s="670">
        <f t="shared" si="2"/>
        <v>50</v>
      </c>
      <c r="L35" s="619">
        <f t="shared" si="3"/>
        <v>31</v>
      </c>
      <c r="N35" s="21"/>
    </row>
    <row r="36" spans="1:15" x14ac:dyDescent="0.25">
      <c r="A36" s="650" t="s">
        <v>643</v>
      </c>
      <c r="B36" s="651">
        <v>74</v>
      </c>
      <c r="C36" s="651">
        <v>27</v>
      </c>
      <c r="E36" s="21"/>
      <c r="J36" s="650" t="s">
        <v>643</v>
      </c>
      <c r="K36" s="670">
        <f t="shared" si="2"/>
        <v>74</v>
      </c>
      <c r="L36" s="619">
        <f t="shared" si="3"/>
        <v>27</v>
      </c>
      <c r="N36" s="21"/>
    </row>
    <row r="37" spans="1:15" x14ac:dyDescent="0.25">
      <c r="A37" s="652" t="s">
        <v>365</v>
      </c>
      <c r="B37" s="653">
        <v>369</v>
      </c>
      <c r="C37" s="653">
        <v>57</v>
      </c>
      <c r="J37" s="652" t="s">
        <v>365</v>
      </c>
      <c r="K37" s="671">
        <f t="shared" si="2"/>
        <v>369</v>
      </c>
      <c r="L37" s="620">
        <f t="shared" si="3"/>
        <v>57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1.18</v>
      </c>
      <c r="C42" s="197"/>
      <c r="D42" s="253"/>
      <c r="E42" s="211"/>
      <c r="F42" s="253"/>
      <c r="G42" s="253"/>
      <c r="J42" s="673" t="s">
        <v>488</v>
      </c>
      <c r="K42" s="674">
        <f>B42</f>
        <v>1.18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0.39</v>
      </c>
      <c r="C43" s="197"/>
      <c r="D43" s="253"/>
      <c r="E43" s="254"/>
      <c r="F43" s="253"/>
      <c r="G43" s="253"/>
      <c r="J43" s="675" t="s">
        <v>489</v>
      </c>
      <c r="K43" s="676">
        <f>B43</f>
        <v>0.39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0.56000000000000005</v>
      </c>
      <c r="C45" s="197"/>
      <c r="D45" s="255"/>
      <c r="E45" s="256"/>
      <c r="F45" s="253"/>
      <c r="G45" s="253"/>
      <c r="J45" s="678" t="s">
        <v>501</v>
      </c>
      <c r="K45" s="674">
        <f>B45</f>
        <v>0.56000000000000005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1.26</v>
      </c>
      <c r="C46" s="198"/>
      <c r="D46" s="255"/>
      <c r="E46" s="256"/>
      <c r="F46" s="253"/>
      <c r="G46" s="253"/>
      <c r="J46" s="672" t="s">
        <v>502</v>
      </c>
      <c r="K46" s="676">
        <f>B46</f>
        <v>1.26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0.79</v>
      </c>
      <c r="C48" s="253"/>
      <c r="D48" s="253"/>
      <c r="E48" s="253"/>
      <c r="F48" s="253"/>
      <c r="G48" s="253"/>
      <c r="J48" s="661" t="s">
        <v>498</v>
      </c>
      <c r="K48" s="679">
        <f>B48</f>
        <v>0.79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7304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9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1510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2</v>
      </c>
      <c r="E4" s="643">
        <v>2098</v>
      </c>
      <c r="F4" s="643">
        <v>1</v>
      </c>
      <c r="G4" s="643">
        <v>6</v>
      </c>
      <c r="H4" s="643">
        <v>1000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2</v>
      </c>
      <c r="E5" s="602">
        <v>6908</v>
      </c>
      <c r="F5" s="602">
        <v>1</v>
      </c>
      <c r="G5" s="602">
        <v>9</v>
      </c>
      <c r="H5" s="602">
        <v>570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2</v>
      </c>
      <c r="E6" s="617">
        <v>7304</v>
      </c>
      <c r="F6" s="617">
        <v>1</v>
      </c>
      <c r="G6" s="617">
        <v>9</v>
      </c>
      <c r="H6" s="617">
        <v>1510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322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32.6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0.76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31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29.1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95.1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27.9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3471695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32548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14</v>
      </c>
      <c r="C4" s="600">
        <v>8.1999999999999993</v>
      </c>
      <c r="D4" s="600">
        <v>29.2</v>
      </c>
      <c r="E4" s="600">
        <v>0.34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15</v>
      </c>
      <c r="C5" s="602">
        <v>10.1</v>
      </c>
      <c r="D5" s="751">
        <v>40.299999999999997</v>
      </c>
      <c r="E5" s="751">
        <v>5.32</v>
      </c>
      <c r="G5" s="647" t="s">
        <v>446</v>
      </c>
      <c r="H5" s="648">
        <f>IF(ISBLANK(B4),"",B4)</f>
        <v>14</v>
      </c>
      <c r="I5" s="648">
        <f>IF(ISBLANK(B5),"",B5)</f>
        <v>15</v>
      </c>
      <c r="J5" s="649">
        <f>IF(ISBLANK(B6),"",B6)</f>
        <v>8</v>
      </c>
      <c r="K5" s="569"/>
    </row>
    <row r="6" spans="1:11" x14ac:dyDescent="0.25">
      <c r="A6" s="218">
        <v>2022</v>
      </c>
      <c r="B6" s="601">
        <v>8</v>
      </c>
      <c r="C6" s="602">
        <v>5.0999999999999996</v>
      </c>
      <c r="D6" s="959">
        <v>32.6</v>
      </c>
      <c r="E6" s="959">
        <v>0.76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8.1999999999999993</v>
      </c>
      <c r="I9" s="648">
        <f>IF(ISBLANK(C5),"",C5)</f>
        <v>10.1</v>
      </c>
      <c r="J9" s="649">
        <f>IF(ISBLANK(C6),"",C6)</f>
        <v>5.0999999999999996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307</v>
      </c>
      <c r="C4" s="643">
        <v>2.8</v>
      </c>
      <c r="D4" s="643">
        <v>1</v>
      </c>
      <c r="E4" s="643">
        <v>0.16</v>
      </c>
      <c r="F4" s="643">
        <v>0.5</v>
      </c>
      <c r="G4" s="643">
        <v>2.7</v>
      </c>
      <c r="H4" s="1066"/>
      <c r="I4" s="253"/>
      <c r="J4" s="253"/>
      <c r="K4" s="253"/>
    </row>
    <row r="5" spans="1:11" x14ac:dyDescent="0.25">
      <c r="A5" s="480">
        <v>2021</v>
      </c>
      <c r="B5" s="602">
        <v>325</v>
      </c>
      <c r="C5" s="602">
        <v>3</v>
      </c>
      <c r="D5" s="602">
        <v>1</v>
      </c>
      <c r="E5" s="602">
        <v>0.16</v>
      </c>
      <c r="F5" s="602">
        <v>0.5</v>
      </c>
      <c r="G5" s="602">
        <v>2.7</v>
      </c>
      <c r="H5" s="1066"/>
      <c r="I5" s="253"/>
      <c r="J5" s="253"/>
      <c r="K5" s="253"/>
    </row>
    <row r="6" spans="1:11" x14ac:dyDescent="0.25">
      <c r="A6" s="360">
        <v>2022</v>
      </c>
      <c r="B6" s="602">
        <v>322</v>
      </c>
      <c r="C6" s="602">
        <v>3</v>
      </c>
      <c r="D6" s="602">
        <v>1.1000000000000001</v>
      </c>
      <c r="E6" s="602">
        <v>0.16</v>
      </c>
      <c r="F6" s="602">
        <v>0.6</v>
      </c>
      <c r="G6" s="602">
        <v>2.8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65.8</v>
      </c>
      <c r="C5" s="602">
        <v>54.1</v>
      </c>
      <c r="D5" s="602">
        <v>10</v>
      </c>
      <c r="E5" s="602">
        <v>9.3000000000000007</v>
      </c>
      <c r="F5" s="253"/>
      <c r="G5" s="253"/>
      <c r="H5" s="253"/>
    </row>
    <row r="6" spans="1:8" x14ac:dyDescent="0.25">
      <c r="A6" s="360">
        <v>2021</v>
      </c>
      <c r="B6" s="602">
        <v>71.2</v>
      </c>
      <c r="C6" s="602">
        <v>47.1</v>
      </c>
      <c r="D6" s="602">
        <v>17</v>
      </c>
      <c r="E6" s="602">
        <v>15.7</v>
      </c>
      <c r="F6" s="253"/>
      <c r="G6" s="253"/>
      <c r="H6" s="253"/>
    </row>
    <row r="7" spans="1:8" x14ac:dyDescent="0.25">
      <c r="A7" s="481">
        <v>2022</v>
      </c>
      <c r="B7" s="1067">
        <v>95.1</v>
      </c>
      <c r="C7" s="1067">
        <v>27.9</v>
      </c>
      <c r="D7" s="1067">
        <v>31</v>
      </c>
      <c r="E7" s="1067">
        <v>29.1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9.3000000000000007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15.7</v>
      </c>
    </row>
    <row r="17" spans="1:2" x14ac:dyDescent="0.25">
      <c r="A17" s="633">
        <f t="shared" si="0"/>
        <v>2022</v>
      </c>
      <c r="B17" s="627">
        <f t="shared" si="1"/>
        <v>29.1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14101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13.2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18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783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5954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127586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1196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13776</v>
      </c>
      <c r="C5" s="1034">
        <v>7090</v>
      </c>
      <c r="D5" s="600">
        <v>6686</v>
      </c>
      <c r="G5" s="871" t="s">
        <v>126</v>
      </c>
      <c r="H5" s="637">
        <f>IF(ISBLANK(D7),"",D7)</f>
        <v>6911</v>
      </c>
    </row>
    <row r="6" spans="1:17" x14ac:dyDescent="0.25">
      <c r="A6" s="641">
        <v>2021</v>
      </c>
      <c r="B6" s="1034">
        <v>13806</v>
      </c>
      <c r="C6" s="1034">
        <v>7102</v>
      </c>
      <c r="D6" s="602">
        <v>6704</v>
      </c>
      <c r="G6" s="635" t="s">
        <v>127</v>
      </c>
      <c r="H6" s="623">
        <f>IF(ISBLANK(C7),"",C7)</f>
        <v>7190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14101</v>
      </c>
      <c r="C7" s="1034">
        <v>7190</v>
      </c>
      <c r="D7" s="617">
        <v>6911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6911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7190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35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1.3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1.2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3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36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5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30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2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10548</v>
      </c>
      <c r="C6" s="55">
        <v>5577</v>
      </c>
      <c r="D6" s="55">
        <v>4971</v>
      </c>
      <c r="E6" s="70">
        <v>13470</v>
      </c>
      <c r="F6" s="55">
        <v>6921</v>
      </c>
      <c r="G6" s="110">
        <v>6549</v>
      </c>
      <c r="H6" s="55">
        <v>7002</v>
      </c>
      <c r="I6" s="55">
        <v>3554</v>
      </c>
      <c r="J6" s="55">
        <v>3448</v>
      </c>
      <c r="K6" s="70">
        <v>29384</v>
      </c>
      <c r="L6" s="55">
        <v>15222</v>
      </c>
      <c r="M6" s="110">
        <v>14162</v>
      </c>
      <c r="N6" s="70">
        <v>24008</v>
      </c>
      <c r="O6" s="55">
        <v>12231</v>
      </c>
      <c r="P6" s="110">
        <v>11777</v>
      </c>
      <c r="Q6" s="70">
        <v>71888</v>
      </c>
      <c r="R6" s="55">
        <v>35716</v>
      </c>
      <c r="S6" s="110">
        <v>36172</v>
      </c>
      <c r="T6" s="70">
        <v>107822</v>
      </c>
      <c r="U6" s="55">
        <v>53747</v>
      </c>
      <c r="V6" s="160">
        <v>54075</v>
      </c>
    </row>
    <row r="7" spans="1:22" x14ac:dyDescent="0.25">
      <c r="A7" s="286">
        <v>2021</v>
      </c>
      <c r="B7" s="167">
        <v>10540</v>
      </c>
      <c r="C7" s="94">
        <v>5604</v>
      </c>
      <c r="D7" s="94">
        <v>4936</v>
      </c>
      <c r="E7" s="167">
        <v>13199</v>
      </c>
      <c r="F7" s="94">
        <v>6779</v>
      </c>
      <c r="G7" s="169">
        <v>6420</v>
      </c>
      <c r="H7" s="94">
        <v>7219</v>
      </c>
      <c r="I7" s="94">
        <v>3675</v>
      </c>
      <c r="J7" s="94">
        <v>3544</v>
      </c>
      <c r="K7" s="167">
        <v>29215</v>
      </c>
      <c r="L7" s="94">
        <v>15186</v>
      </c>
      <c r="M7" s="169">
        <v>14029</v>
      </c>
      <c r="N7" s="167">
        <v>24272</v>
      </c>
      <c r="O7" s="94">
        <v>12379</v>
      </c>
      <c r="P7" s="169">
        <v>11893</v>
      </c>
      <c r="Q7" s="167">
        <v>72490</v>
      </c>
      <c r="R7" s="94">
        <v>36009</v>
      </c>
      <c r="S7" s="169">
        <v>36481</v>
      </c>
      <c r="T7" s="212">
        <v>108352</v>
      </c>
      <c r="U7" s="58">
        <v>54006</v>
      </c>
      <c r="V7" s="160">
        <v>54346</v>
      </c>
    </row>
    <row r="8" spans="1:22" x14ac:dyDescent="0.25">
      <c r="A8" s="219">
        <v>2022</v>
      </c>
      <c r="B8" s="72">
        <v>10995</v>
      </c>
      <c r="C8" s="61">
        <v>5803</v>
      </c>
      <c r="D8" s="61">
        <v>5192</v>
      </c>
      <c r="E8" s="72">
        <v>11768</v>
      </c>
      <c r="F8" s="61">
        <v>6056</v>
      </c>
      <c r="G8" s="111">
        <v>5712</v>
      </c>
      <c r="H8" s="61">
        <v>6568</v>
      </c>
      <c r="I8" s="61">
        <v>3394</v>
      </c>
      <c r="J8" s="61">
        <v>3174</v>
      </c>
      <c r="K8" s="72">
        <v>27661</v>
      </c>
      <c r="L8" s="61">
        <v>14414</v>
      </c>
      <c r="M8" s="111">
        <v>13247</v>
      </c>
      <c r="N8" s="72">
        <v>23083</v>
      </c>
      <c r="O8" s="61">
        <v>11688</v>
      </c>
      <c r="P8" s="111">
        <v>11395</v>
      </c>
      <c r="Q8" s="72">
        <v>70976</v>
      </c>
      <c r="R8" s="61">
        <v>35291</v>
      </c>
      <c r="S8" s="111">
        <v>35685</v>
      </c>
      <c r="T8" s="72">
        <v>106663</v>
      </c>
      <c r="U8" s="61">
        <v>53205</v>
      </c>
      <c r="V8" s="111">
        <v>53458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10995</v>
      </c>
      <c r="C15" s="172">
        <f>E8</f>
        <v>11768</v>
      </c>
      <c r="D15" s="172">
        <f>H8</f>
        <v>6568</v>
      </c>
      <c r="E15" s="172">
        <f>K8</f>
        <v>27661</v>
      </c>
      <c r="F15" s="172">
        <f>N8</f>
        <v>23083</v>
      </c>
      <c r="G15" s="172">
        <f>Q8</f>
        <v>70976</v>
      </c>
      <c r="H15" s="334">
        <f>T8</f>
        <v>106663</v>
      </c>
      <c r="M15" s="172">
        <f>K8</f>
        <v>27661</v>
      </c>
      <c r="N15" s="172">
        <f>H15-E15-O15</f>
        <v>66078</v>
      </c>
      <c r="O15" s="172">
        <f>H15-(B15+C15+G15)</f>
        <v>12924</v>
      </c>
      <c r="P15" s="29"/>
      <c r="Q15" s="100">
        <f>M15/H15*100</f>
        <v>25.933078949588896</v>
      </c>
      <c r="R15" s="100">
        <f>N15/H15*100</f>
        <v>61.950254539999818</v>
      </c>
      <c r="S15" s="100">
        <f>O15/H15*100</f>
        <v>12.116666510411294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25.933078949588896</v>
      </c>
      <c r="R18" s="100">
        <f>N15/H15*100</f>
        <v>61.950254539999818</v>
      </c>
      <c r="S18" s="100">
        <f>O15/H15*100</f>
        <v>12.116666510411294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7.5</v>
      </c>
      <c r="C23" s="361"/>
      <c r="D23" s="361"/>
      <c r="E23" s="167">
        <v>13.1</v>
      </c>
      <c r="F23" s="361"/>
      <c r="G23" s="362"/>
      <c r="H23" s="167">
        <v>5.65</v>
      </c>
      <c r="I23" s="94">
        <v>3.53</v>
      </c>
      <c r="J23" s="169">
        <v>8.08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8.1</v>
      </c>
      <c r="C24" s="361"/>
      <c r="D24" s="361"/>
      <c r="E24" s="167">
        <v>13.4</v>
      </c>
      <c r="F24" s="361"/>
      <c r="G24" s="362"/>
      <c r="H24" s="167">
        <v>7.4</v>
      </c>
      <c r="I24" s="94">
        <v>6.47</v>
      </c>
      <c r="J24" s="169">
        <v>8.42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4.0999999999999996</v>
      </c>
      <c r="C25" s="357"/>
      <c r="D25" s="357"/>
      <c r="E25" s="72">
        <v>5.2</v>
      </c>
      <c r="F25" s="357"/>
      <c r="G25" s="461"/>
      <c r="H25" s="72">
        <v>2.92</v>
      </c>
      <c r="I25" s="61">
        <v>2.2400000000000002</v>
      </c>
      <c r="J25" s="111">
        <v>3.66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8.08</v>
      </c>
      <c r="C32" s="674">
        <f>IF(ISBLANK(I23),"",I23)</f>
        <v>3.53</v>
      </c>
      <c r="F32" s="700">
        <f>A23</f>
        <v>2020</v>
      </c>
      <c r="G32" s="674">
        <f>IF(ISBLANK(J23),"",J23)</f>
        <v>8.08</v>
      </c>
      <c r="H32" s="674">
        <f>IF(ISBLANK(I23),"",I23)</f>
        <v>3.53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8.42</v>
      </c>
      <c r="C33" s="853">
        <f t="shared" ref="C33:C34" si="2">IF(ISBLANK(I24),"",I24)</f>
        <v>6.47</v>
      </c>
      <c r="F33" s="701">
        <f t="shared" ref="F33:F34" si="3">A24</f>
        <v>2021</v>
      </c>
      <c r="G33" s="853">
        <f t="shared" ref="G33:G34" si="4">IF(ISBLANK(J24),"",J24)</f>
        <v>8.42</v>
      </c>
      <c r="H33" s="853">
        <f t="shared" ref="H33:H34" si="5">IF(ISBLANK(I24),"",I24)</f>
        <v>6.47</v>
      </c>
    </row>
    <row r="34" spans="1:8" x14ac:dyDescent="0.25">
      <c r="A34" s="702">
        <f t="shared" si="0"/>
        <v>2022</v>
      </c>
      <c r="B34" s="676">
        <f t="shared" si="1"/>
        <v>3.66</v>
      </c>
      <c r="C34" s="676">
        <f t="shared" si="2"/>
        <v>2.2400000000000002</v>
      </c>
      <c r="F34" s="702">
        <f t="shared" si="3"/>
        <v>2022</v>
      </c>
      <c r="G34" s="676">
        <f t="shared" si="4"/>
        <v>3.66</v>
      </c>
      <c r="H34" s="676">
        <f t="shared" si="5"/>
        <v>2.2400000000000002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33</v>
      </c>
      <c r="C4" s="600">
        <v>2</v>
      </c>
      <c r="D4" s="600">
        <v>2</v>
      </c>
      <c r="E4" s="599">
        <v>1</v>
      </c>
      <c r="F4" s="600">
        <v>1.2</v>
      </c>
      <c r="G4" s="600">
        <v>0.1</v>
      </c>
    </row>
    <row r="5" spans="1:10" x14ac:dyDescent="0.25">
      <c r="A5" s="286">
        <v>2022</v>
      </c>
      <c r="B5" s="751">
        <v>33</v>
      </c>
      <c r="C5" s="751">
        <v>1</v>
      </c>
      <c r="D5" s="751">
        <v>3</v>
      </c>
      <c r="E5" s="753">
        <v>2</v>
      </c>
      <c r="F5" s="751">
        <v>1.3</v>
      </c>
      <c r="G5" s="751">
        <v>0.1</v>
      </c>
    </row>
    <row r="6" spans="1:10" x14ac:dyDescent="0.25">
      <c r="A6" s="218">
        <v>2023</v>
      </c>
      <c r="B6" s="752">
        <v>30</v>
      </c>
      <c r="C6" s="752">
        <v>1</v>
      </c>
      <c r="D6" s="752">
        <v>5</v>
      </c>
      <c r="E6" s="754">
        <v>2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33</v>
      </c>
      <c r="C11" s="80">
        <f>IF(ISBLANK(D4),"",D4)</f>
        <v>2</v>
      </c>
      <c r="E11" s="103">
        <f>A4</f>
        <v>2021</v>
      </c>
      <c r="F11" s="80">
        <f>IF(ISBLANK(B4),"",B4)</f>
        <v>33</v>
      </c>
      <c r="G11" s="80">
        <f>IF(ISBLANK(D4),"",D4)</f>
        <v>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33</v>
      </c>
      <c r="C12" s="80">
        <f>IF(ISBLANK(D5),"",D5)</f>
        <v>3</v>
      </c>
      <c r="E12" s="103">
        <f t="shared" ref="E12:E13" si="1">A5</f>
        <v>2022</v>
      </c>
      <c r="F12" s="80">
        <f t="shared" ref="F12:F13" si="2">IF(ISBLANK(B5),"",B5)</f>
        <v>33</v>
      </c>
      <c r="G12" s="80">
        <f t="shared" ref="G12:G13" si="3">IF(ISBLANK(D5),"",D5)</f>
        <v>3</v>
      </c>
    </row>
    <row r="13" spans="1:10" x14ac:dyDescent="0.25">
      <c r="A13" s="155">
        <f t="shared" si="0"/>
        <v>2023</v>
      </c>
      <c r="B13" s="83">
        <f>IF(ISBLANK(B6),"",B6)</f>
        <v>30</v>
      </c>
      <c r="C13" s="83">
        <f>IF(ISBLANK(D6),"",D6)</f>
        <v>5</v>
      </c>
      <c r="D13" s="253"/>
      <c r="E13" s="155">
        <f t="shared" si="1"/>
        <v>2023</v>
      </c>
      <c r="F13" s="83">
        <f t="shared" si="2"/>
        <v>30</v>
      </c>
      <c r="G13" s="83">
        <f t="shared" si="3"/>
        <v>5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</v>
      </c>
      <c r="C18" s="80">
        <f>IF(ISBLANK(E4),"",E4)</f>
        <v>1</v>
      </c>
      <c r="E18" s="603">
        <f>A4</f>
        <v>2021</v>
      </c>
      <c r="F18" s="100">
        <f>IF(ISBLANK(C4),"",C4)</f>
        <v>2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2</v>
      </c>
      <c r="E20" s="155">
        <f t="shared" si="5"/>
        <v>2023</v>
      </c>
      <c r="F20" s="83">
        <f>IF(ISBLANK(C6),"",C6)</f>
        <v>1</v>
      </c>
      <c r="G20" s="83">
        <f t="shared" si="6"/>
        <v>2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9275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9.4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16559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58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2055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6.9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614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16802</v>
      </c>
    </row>
    <row r="17" spans="2:3" x14ac:dyDescent="0.25">
      <c r="B17" s="253">
        <v>2022</v>
      </c>
      <c r="C17" s="1100">
        <v>16079</v>
      </c>
    </row>
    <row r="18" spans="2:3" x14ac:dyDescent="0.25">
      <c r="B18" s="253">
        <v>2023</v>
      </c>
      <c r="C18" s="1100">
        <v>16559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16802</v>
      </c>
    </row>
    <row r="22" spans="2:3" x14ac:dyDescent="0.25">
      <c r="B22" s="636">
        <f>B17</f>
        <v>2022</v>
      </c>
      <c r="C22" s="636">
        <f t="shared" ref="C22:C23" si="0">IF(ISBLANK(C17),"",C17)</f>
        <v>16079</v>
      </c>
    </row>
    <row r="23" spans="2:3" x14ac:dyDescent="0.25">
      <c r="B23" s="636">
        <f>B18</f>
        <v>2023</v>
      </c>
      <c r="C23" s="636">
        <f t="shared" si="0"/>
        <v>16559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129</v>
      </c>
      <c r="C5" s="55">
        <v>158</v>
      </c>
      <c r="D5" s="55">
        <v>97</v>
      </c>
      <c r="E5" s="269">
        <f>SUM(B5:D5)</f>
        <v>384</v>
      </c>
      <c r="F5" s="71">
        <v>10431</v>
      </c>
      <c r="G5" s="70">
        <v>0.4</v>
      </c>
      <c r="H5" s="55">
        <v>0.2</v>
      </c>
      <c r="I5" s="110">
        <v>0.8</v>
      </c>
      <c r="J5" s="71">
        <v>9.6</v>
      </c>
    </row>
    <row r="6" spans="1:10" x14ac:dyDescent="0.25">
      <c r="A6" s="286">
        <v>2022</v>
      </c>
      <c r="B6" s="757">
        <v>132</v>
      </c>
      <c r="C6" s="758">
        <v>147</v>
      </c>
      <c r="D6" s="758">
        <v>92</v>
      </c>
      <c r="E6" s="270">
        <f>SUM(B6:D6)</f>
        <v>371</v>
      </c>
      <c r="F6" s="214">
        <v>10034</v>
      </c>
      <c r="G6" s="457">
        <v>0.5</v>
      </c>
      <c r="H6" s="458">
        <v>0.2</v>
      </c>
      <c r="I6" s="763">
        <v>0.7</v>
      </c>
      <c r="J6" s="214">
        <v>9.4</v>
      </c>
    </row>
    <row r="7" spans="1:10" x14ac:dyDescent="0.25">
      <c r="A7" s="218">
        <v>2023</v>
      </c>
      <c r="B7" s="167">
        <v>160</v>
      </c>
      <c r="C7" s="94">
        <v>166</v>
      </c>
      <c r="D7" s="94">
        <v>95</v>
      </c>
      <c r="E7" s="447">
        <f>SUM(B7:D7)</f>
        <v>421</v>
      </c>
      <c r="F7" s="168">
        <v>9275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10431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10034</v>
      </c>
      <c r="C14" s="28"/>
      <c r="D14" s="28"/>
      <c r="F14" s="625" t="s">
        <v>1526</v>
      </c>
      <c r="G14" s="621">
        <f>IF(ISBLANK(B7),"",B7)</f>
        <v>160</v>
      </c>
      <c r="I14" s="625" t="s">
        <v>1529</v>
      </c>
      <c r="J14" s="621">
        <f>IF(ISBLANK(B7),"",B7)</f>
        <v>160</v>
      </c>
    </row>
    <row r="15" spans="1:10" x14ac:dyDescent="0.25">
      <c r="A15" s="624">
        <f t="shared" ref="A15" si="1">A7</f>
        <v>2023</v>
      </c>
      <c r="B15" s="623">
        <f t="shared" si="0"/>
        <v>9275</v>
      </c>
      <c r="C15" s="28"/>
      <c r="D15" s="28"/>
      <c r="F15" s="626" t="s">
        <v>1527</v>
      </c>
      <c r="G15" s="622">
        <f>IF(ISBLANK(C7),"",C7)</f>
        <v>166</v>
      </c>
      <c r="I15" s="626" t="s">
        <v>1538</v>
      </c>
      <c r="J15" s="622">
        <f>IF(ISBLANK(C7),"",C7)</f>
        <v>166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95</v>
      </c>
      <c r="I16" s="627" t="s">
        <v>1539</v>
      </c>
      <c r="J16" s="623">
        <f>IF(ISBLANK(D7),"",D7)</f>
        <v>95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0.7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17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65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267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14.7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194</v>
      </c>
      <c r="C6" s="759"/>
      <c r="D6" s="759"/>
      <c r="E6" s="457">
        <v>9.5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288</v>
      </c>
      <c r="C7" s="759"/>
      <c r="D7" s="759"/>
      <c r="E7" s="457">
        <v>14.3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267</v>
      </c>
      <c r="C8" s="760"/>
      <c r="D8" s="760"/>
      <c r="E8" s="601">
        <v>14.7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194</v>
      </c>
      <c r="C16" s="755"/>
      <c r="I16" s="700">
        <f>A6</f>
        <v>2020</v>
      </c>
      <c r="J16" s="674">
        <f>IF(ISBLANK(E6),"",E6)</f>
        <v>9.5</v>
      </c>
      <c r="K16" s="756"/>
    </row>
    <row r="17" spans="1:10" x14ac:dyDescent="0.25">
      <c r="A17" s="701">
        <f>A7</f>
        <v>2021</v>
      </c>
      <c r="B17" s="853">
        <f>IF(ISBLANK(B7),"",B7)</f>
        <v>288</v>
      </c>
      <c r="C17" s="755"/>
      <c r="I17" s="701">
        <f>A7</f>
        <v>2021</v>
      </c>
      <c r="J17" s="853">
        <f>IF(ISBLANK(E7),"",E7)</f>
        <v>14.3</v>
      </c>
    </row>
    <row r="18" spans="1:10" x14ac:dyDescent="0.25">
      <c r="A18" s="702">
        <f>A8</f>
        <v>2022</v>
      </c>
      <c r="B18" s="676">
        <f>IF(ISBLANK(B8),"",B8)</f>
        <v>267</v>
      </c>
      <c r="C18" s="755"/>
      <c r="I18" s="702">
        <f>A8</f>
        <v>2022</v>
      </c>
      <c r="J18" s="676">
        <f>IF(ISBLANK(E8),"",E8)</f>
        <v>14.7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28</v>
      </c>
      <c r="D5" s="449">
        <f>IF(ISBLANK(B5),"",A5)</f>
        <v>2021</v>
      </c>
      <c r="E5" s="618">
        <f>IF(ISBLANK(B5),"",B5)</f>
        <v>28</v>
      </c>
      <c r="K5" s="217">
        <v>2020</v>
      </c>
      <c r="L5" s="655">
        <v>1.1000000000000001</v>
      </c>
    </row>
    <row r="6" spans="1:12" x14ac:dyDescent="0.25">
      <c r="A6" s="229">
        <v>2022</v>
      </c>
      <c r="B6" s="602">
        <v>31</v>
      </c>
      <c r="D6" s="450">
        <f>IF(ISBLANK(B6),"",A6)</f>
        <v>2022</v>
      </c>
      <c r="E6" s="619">
        <f>IF(ISBLANK(B6),"",B6)</f>
        <v>31</v>
      </c>
      <c r="K6" s="286">
        <v>2021</v>
      </c>
      <c r="L6" s="657">
        <v>1.1000000000000001</v>
      </c>
    </row>
    <row r="7" spans="1:12" x14ac:dyDescent="0.25">
      <c r="A7" s="123">
        <v>2023</v>
      </c>
      <c r="B7" s="617">
        <v>33</v>
      </c>
      <c r="D7" s="379">
        <f>IF(ISBLANK(B7),"",A7)</f>
        <v>2023</v>
      </c>
      <c r="E7" s="620">
        <f>IF(ISBLANK(B7),"",B7)</f>
        <v>33</v>
      </c>
      <c r="K7" s="219">
        <v>2022</v>
      </c>
      <c r="L7" s="617">
        <v>1.2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12</v>
      </c>
      <c r="C4" s="643">
        <v>24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8</v>
      </c>
      <c r="C5" s="602">
        <v>49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17</v>
      </c>
      <c r="C6" s="602">
        <v>65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17</v>
      </c>
      <c r="C5" s="643">
        <v>6360</v>
      </c>
      <c r="D5" s="643">
        <v>810</v>
      </c>
      <c r="E5" s="869">
        <v>12.8</v>
      </c>
      <c r="F5" s="1039">
        <v>13.2</v>
      </c>
      <c r="G5" s="1039">
        <v>12.4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17</v>
      </c>
      <c r="C6" s="657">
        <v>6387</v>
      </c>
      <c r="D6" s="657">
        <v>812</v>
      </c>
      <c r="E6" s="657">
        <v>12.7</v>
      </c>
      <c r="F6" s="657">
        <v>13.2</v>
      </c>
      <c r="G6" s="657">
        <v>12.3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18</v>
      </c>
      <c r="C7" s="617">
        <v>5954</v>
      </c>
      <c r="D7" s="617">
        <v>783</v>
      </c>
      <c r="E7" s="617">
        <v>13.2</v>
      </c>
      <c r="F7" s="617">
        <v>13.5</v>
      </c>
      <c r="G7" s="617">
        <v>12.9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57.8</v>
      </c>
      <c r="C4" s="655">
        <v>1814</v>
      </c>
      <c r="D4" s="655">
        <v>6.2</v>
      </c>
      <c r="E4" s="655">
        <v>565</v>
      </c>
      <c r="F4" s="655">
        <v>0.5</v>
      </c>
      <c r="G4" s="655">
        <v>35</v>
      </c>
      <c r="H4" s="655">
        <v>3</v>
      </c>
      <c r="I4" s="655">
        <v>30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58</v>
      </c>
      <c r="C5" s="602">
        <v>1916</v>
      </c>
      <c r="D5" s="602">
        <v>6.9</v>
      </c>
      <c r="E5" s="602">
        <v>569</v>
      </c>
      <c r="F5" s="602">
        <v>0.5</v>
      </c>
      <c r="G5" s="602">
        <v>36</v>
      </c>
      <c r="H5" s="602">
        <v>3</v>
      </c>
      <c r="I5" s="602">
        <v>38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2055</v>
      </c>
      <c r="D6" s="617"/>
      <c r="E6" s="617">
        <v>614</v>
      </c>
      <c r="F6" s="617"/>
      <c r="G6" s="617">
        <v>35</v>
      </c>
      <c r="H6" s="617">
        <v>3</v>
      </c>
      <c r="I6" s="617">
        <v>36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40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341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47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1592</v>
      </c>
      <c r="C4" s="1006">
        <v>849</v>
      </c>
      <c r="D4" s="1006">
        <v>743</v>
      </c>
      <c r="E4" s="1005">
        <v>1121</v>
      </c>
      <c r="F4" s="1006">
        <v>605</v>
      </c>
      <c r="G4" s="1006">
        <v>516</v>
      </c>
      <c r="H4" s="1007">
        <v>14.8</v>
      </c>
      <c r="I4" s="1007">
        <v>10.4</v>
      </c>
      <c r="J4" s="1007">
        <v>4.4000000000000004</v>
      </c>
      <c r="K4" s="70">
        <v>844</v>
      </c>
      <c r="L4" s="55">
        <v>369</v>
      </c>
      <c r="M4" s="110">
        <v>475</v>
      </c>
      <c r="N4" s="55">
        <v>711</v>
      </c>
      <c r="O4" s="55">
        <v>308</v>
      </c>
      <c r="P4" s="110">
        <v>403</v>
      </c>
    </row>
    <row r="5" spans="1:17" x14ac:dyDescent="0.25">
      <c r="A5" s="286">
        <v>2021</v>
      </c>
      <c r="B5" s="1008">
        <v>1486</v>
      </c>
      <c r="C5" s="1009">
        <v>773</v>
      </c>
      <c r="D5" s="1009">
        <v>713</v>
      </c>
      <c r="E5" s="1008">
        <v>1217</v>
      </c>
      <c r="F5" s="1009">
        <v>629</v>
      </c>
      <c r="G5" s="1009">
        <v>588</v>
      </c>
      <c r="H5" s="1010">
        <v>13.7</v>
      </c>
      <c r="I5" s="1010">
        <v>11.2</v>
      </c>
      <c r="J5" s="1010">
        <v>2.5</v>
      </c>
      <c r="K5" s="212">
        <v>1065</v>
      </c>
      <c r="L5" s="58">
        <v>420</v>
      </c>
      <c r="M5" s="160">
        <v>645</v>
      </c>
      <c r="N5" s="58">
        <v>879</v>
      </c>
      <c r="O5" s="58">
        <v>354</v>
      </c>
      <c r="P5" s="160">
        <v>525</v>
      </c>
    </row>
    <row r="6" spans="1:17" x14ac:dyDescent="0.25">
      <c r="A6" s="219">
        <v>2022</v>
      </c>
      <c r="B6" s="1011">
        <v>1714</v>
      </c>
      <c r="C6" s="1012">
        <v>894</v>
      </c>
      <c r="D6" s="1012">
        <v>820</v>
      </c>
      <c r="E6" s="1011">
        <v>838</v>
      </c>
      <c r="F6" s="1012">
        <v>429</v>
      </c>
      <c r="G6" s="1012">
        <v>409</v>
      </c>
      <c r="H6" s="1013">
        <v>16.100000000000001</v>
      </c>
      <c r="I6" s="1013">
        <v>7.9</v>
      </c>
      <c r="J6" s="1013">
        <v>8.1999999999999993</v>
      </c>
      <c r="K6" s="1014">
        <v>1097</v>
      </c>
      <c r="L6" s="1015">
        <v>463</v>
      </c>
      <c r="M6" s="1016">
        <v>634</v>
      </c>
      <c r="N6" s="1015">
        <v>939</v>
      </c>
      <c r="O6" s="1015">
        <v>389</v>
      </c>
      <c r="P6" s="1016">
        <v>550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743</v>
      </c>
      <c r="C13" s="319">
        <f>IF(ISBLANK(C4),"",C4)</f>
        <v>849</v>
      </c>
      <c r="D13" s="364"/>
      <c r="E13" s="322">
        <f>A4</f>
        <v>2020</v>
      </c>
      <c r="F13" s="319">
        <f>IF(ISBLANK(G4),"",G4)</f>
        <v>516</v>
      </c>
      <c r="G13" s="319">
        <f>IF(ISBLANK(F4),"",F4)</f>
        <v>605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713</v>
      </c>
      <c r="C14" s="320">
        <f t="shared" ref="C14:C15" si="2">IF(ISBLANK(C5),"",C5)</f>
        <v>773</v>
      </c>
      <c r="D14" s="364"/>
      <c r="E14" s="323">
        <f t="shared" ref="E14:E15" si="3">A5</f>
        <v>2021</v>
      </c>
      <c r="F14" s="320">
        <f t="shared" ref="F14:F15" si="4">IF(ISBLANK(G5),"",G5)</f>
        <v>588</v>
      </c>
      <c r="G14" s="320">
        <f t="shared" ref="G14:G15" si="5">IF(ISBLANK(F5),"",F5)</f>
        <v>629</v>
      </c>
      <c r="H14" s="389"/>
      <c r="I14" s="389"/>
      <c r="J14" s="48"/>
      <c r="K14" s="325" t="s">
        <v>536</v>
      </c>
      <c r="L14" s="328">
        <f>IF(ISBLANK(K4),"",K4)</f>
        <v>844</v>
      </c>
      <c r="M14" s="328">
        <f>IF(ISBLANK(K5),"",K5)</f>
        <v>1065</v>
      </c>
      <c r="N14" s="328">
        <f>IF(ISBLANK(K6),"",K6)</f>
        <v>1097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820</v>
      </c>
      <c r="C15" s="321">
        <f t="shared" si="2"/>
        <v>894</v>
      </c>
      <c r="E15" s="324">
        <f t="shared" si="3"/>
        <v>2022</v>
      </c>
      <c r="F15" s="321">
        <f t="shared" si="4"/>
        <v>409</v>
      </c>
      <c r="G15" s="321">
        <f t="shared" si="5"/>
        <v>429</v>
      </c>
      <c r="H15" s="211"/>
      <c r="I15" s="211"/>
      <c r="J15" s="28"/>
      <c r="K15" s="326" t="s">
        <v>535</v>
      </c>
      <c r="L15" s="329">
        <f>IF(ISBLANK(N4),"",N4)</f>
        <v>711</v>
      </c>
      <c r="M15" s="329">
        <f>IF(ISBLANK(N5),"",N5)</f>
        <v>879</v>
      </c>
      <c r="N15" s="329">
        <f>IF(ISBLANK(N6),"",N6)</f>
        <v>939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844</v>
      </c>
      <c r="M19" s="328">
        <f>IF(ISBLANK(K5),"",K5)</f>
        <v>1065</v>
      </c>
      <c r="N19" s="328">
        <f>IF(ISBLANK(K6),"",K6)</f>
        <v>1097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711</v>
      </c>
      <c r="M20" s="329">
        <f>IF(ISBLANK(N5),"",N5)</f>
        <v>879</v>
      </c>
      <c r="N20" s="329">
        <f>IF(ISBLANK(N6),"",N6)</f>
        <v>939</v>
      </c>
      <c r="O20" s="364"/>
    </row>
    <row r="21" spans="1:15" x14ac:dyDescent="0.25">
      <c r="A21" s="322">
        <f>A4</f>
        <v>2020</v>
      </c>
      <c r="B21" s="319">
        <f>IF(ISBLANK(D4),"",D4)</f>
        <v>743</v>
      </c>
      <c r="C21" s="319">
        <f>IF(ISBLANK(C4),"",C4)</f>
        <v>849</v>
      </c>
      <c r="E21" s="322">
        <f>A4</f>
        <v>2020</v>
      </c>
      <c r="F21" s="319">
        <f>IF(ISBLANK(G4),"",G4)</f>
        <v>516</v>
      </c>
      <c r="G21" s="319">
        <f>IF(ISBLANK(F4),"",F4)</f>
        <v>605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713</v>
      </c>
      <c r="C22" s="320">
        <f t="shared" ref="C22:C23" si="8">IF(ISBLANK(C5),"",C5)</f>
        <v>773</v>
      </c>
      <c r="E22" s="323">
        <f t="shared" ref="E22:E23" si="9">A5</f>
        <v>2021</v>
      </c>
      <c r="F22" s="320">
        <f t="shared" ref="F22:F23" si="10">IF(ISBLANK(G5),"",G5)</f>
        <v>588</v>
      </c>
      <c r="G22" s="320">
        <f t="shared" ref="G22:G23" si="11">IF(ISBLANK(F5),"",F5)</f>
        <v>629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820</v>
      </c>
      <c r="C23" s="321">
        <f t="shared" si="8"/>
        <v>894</v>
      </c>
      <c r="E23" s="324">
        <f t="shared" si="9"/>
        <v>2022</v>
      </c>
      <c r="F23" s="321">
        <f t="shared" si="10"/>
        <v>409</v>
      </c>
      <c r="G23" s="321">
        <f t="shared" si="11"/>
        <v>429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32</v>
      </c>
      <c r="C5" s="611"/>
      <c r="D5" s="611"/>
      <c r="E5" s="599">
        <v>73</v>
      </c>
      <c r="F5" s="616"/>
      <c r="G5" s="945"/>
      <c r="H5" s="599">
        <v>383</v>
      </c>
      <c r="I5" s="616">
        <v>138</v>
      </c>
      <c r="J5" s="616">
        <v>245</v>
      </c>
      <c r="K5" s="616"/>
      <c r="L5" s="945"/>
    </row>
    <row r="6" spans="1:12" x14ac:dyDescent="0.25">
      <c r="A6" s="286">
        <v>2021</v>
      </c>
      <c r="B6" s="601">
        <v>27</v>
      </c>
      <c r="C6" s="612"/>
      <c r="D6" s="612"/>
      <c r="E6" s="1034">
        <v>60</v>
      </c>
      <c r="F6" s="1028"/>
      <c r="G6" s="980"/>
      <c r="H6" s="1034">
        <v>391</v>
      </c>
      <c r="I6" s="1028">
        <v>137</v>
      </c>
      <c r="J6" s="1028">
        <v>254</v>
      </c>
      <c r="K6" s="1028"/>
      <c r="L6" s="980"/>
    </row>
    <row r="7" spans="1:12" x14ac:dyDescent="0.25">
      <c r="A7" s="218">
        <v>2022</v>
      </c>
      <c r="B7" s="601">
        <v>40</v>
      </c>
      <c r="C7" s="612"/>
      <c r="D7" s="612"/>
      <c r="E7" s="1034">
        <v>47</v>
      </c>
      <c r="F7" s="1028"/>
      <c r="G7" s="980"/>
      <c r="H7" s="1034">
        <v>341</v>
      </c>
      <c r="I7" s="1028">
        <v>128</v>
      </c>
      <c r="J7" s="1028">
        <v>213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128</v>
      </c>
    </row>
    <row r="15" spans="1:12" ht="30" x14ac:dyDescent="0.25">
      <c r="A15" s="833" t="s">
        <v>1543</v>
      </c>
      <c r="B15" s="623">
        <f>IF(ISBLANK(J7),"",J7)</f>
        <v>213</v>
      </c>
    </row>
    <row r="17" spans="1:2" x14ac:dyDescent="0.25">
      <c r="A17" s="625" t="s">
        <v>1540</v>
      </c>
      <c r="B17" s="621">
        <f>IF(ISBLANK(I7),"",I7)</f>
        <v>128</v>
      </c>
    </row>
    <row r="18" spans="1:2" x14ac:dyDescent="0.25">
      <c r="A18" s="627" t="s">
        <v>1541</v>
      </c>
      <c r="B18" s="623">
        <f>IF(ISBLANK(J7),"",J7)</f>
        <v>213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48.4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40.4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55.7</v>
      </c>
      <c r="C6" s="614">
        <v>34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56.4</v>
      </c>
      <c r="C10" s="614">
        <v>29.8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48.4</v>
      </c>
      <c r="C14" s="73">
        <v>40.4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733.88900000000001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252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22536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182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18876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37497.1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4.0999999999999996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20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733.88900000000001</v>
      </c>
      <c r="C5" s="611">
        <v>245.196</v>
      </c>
      <c r="D5" s="751">
        <v>21529</v>
      </c>
      <c r="E5" s="751">
        <v>20</v>
      </c>
      <c r="G5" s="358">
        <v>2014</v>
      </c>
      <c r="H5" s="70">
        <v>37564.61</v>
      </c>
      <c r="I5" s="55">
        <v>25724.12</v>
      </c>
      <c r="J5" s="55">
        <v>11840.49</v>
      </c>
      <c r="K5" s="71">
        <v>51</v>
      </c>
    </row>
    <row r="6" spans="1:12" x14ac:dyDescent="0.25">
      <c r="A6" s="286">
        <v>2021</v>
      </c>
      <c r="B6" s="601">
        <v>733.88900000000001</v>
      </c>
      <c r="C6" s="612">
        <v>260.19600000000003</v>
      </c>
      <c r="D6" s="959">
        <v>20972</v>
      </c>
      <c r="E6" s="959">
        <v>20</v>
      </c>
      <c r="G6" s="480">
        <v>2017</v>
      </c>
      <c r="H6" s="212">
        <v>37488.11</v>
      </c>
      <c r="I6" s="58">
        <v>25724.02</v>
      </c>
      <c r="J6" s="58">
        <v>11764.09</v>
      </c>
      <c r="K6" s="214">
        <v>51</v>
      </c>
    </row>
    <row r="7" spans="1:12" x14ac:dyDescent="0.25">
      <c r="A7" s="218">
        <v>2022</v>
      </c>
      <c r="B7" s="601">
        <v>733.88900000000001</v>
      </c>
      <c r="C7" s="612">
        <v>260.49599999999998</v>
      </c>
      <c r="D7" s="959">
        <v>21010</v>
      </c>
      <c r="E7" s="959">
        <v>20</v>
      </c>
      <c r="G7" s="482">
        <v>2020</v>
      </c>
      <c r="H7" s="72">
        <v>37497.1</v>
      </c>
      <c r="I7" s="61">
        <v>25724.02</v>
      </c>
      <c r="J7" s="61">
        <v>11773.08</v>
      </c>
      <c r="K7" s="73">
        <v>51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260.49599999999998</v>
      </c>
      <c r="D14" s="631">
        <f>A5</f>
        <v>2020</v>
      </c>
      <c r="E14" s="625">
        <f>IF(ISBLANK(D5),"",D5)</f>
        <v>21529</v>
      </c>
      <c r="F14" s="211"/>
      <c r="G14" s="634" t="s">
        <v>925</v>
      </c>
      <c r="H14" s="621">
        <f>IF(ISBLANK(J7),"",J7)</f>
        <v>11773.08</v>
      </c>
      <c r="I14" s="211"/>
      <c r="J14" s="211"/>
    </row>
    <row r="15" spans="1:12" x14ac:dyDescent="0.25">
      <c r="A15" s="870" t="s">
        <v>16</v>
      </c>
      <c r="B15" s="630">
        <f>IF(ISBLANK(B7),"",B7)</f>
        <v>733.88900000000001</v>
      </c>
      <c r="D15" s="632">
        <f t="shared" ref="D15:D16" si="0">A6</f>
        <v>2021</v>
      </c>
      <c r="E15" s="626">
        <f>IF(ISBLANK(D6),"",D6)</f>
        <v>20972</v>
      </c>
      <c r="F15" s="211"/>
      <c r="G15" s="635" t="s">
        <v>926</v>
      </c>
      <c r="H15" s="623">
        <f>IF(ISBLANK(I7),"",I7)</f>
        <v>25724.02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21010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260.49599999999998</v>
      </c>
      <c r="F19" s="253"/>
      <c r="G19" s="634" t="s">
        <v>529</v>
      </c>
      <c r="H19" s="621">
        <f>IF(ISBLANK(J7),"",J7)</f>
        <v>11773.08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733.88900000000001</v>
      </c>
      <c r="F20" s="253"/>
      <c r="G20" s="635" t="s">
        <v>528</v>
      </c>
      <c r="H20" s="623">
        <f>IF(ISBLANK(I7),"",I7)</f>
        <v>25724.02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4.4000000000000004</v>
      </c>
      <c r="C5" s="1092">
        <v>21229</v>
      </c>
      <c r="D5" s="1093">
        <v>249</v>
      </c>
      <c r="E5" s="1092">
        <v>18005</v>
      </c>
      <c r="F5" s="1093">
        <v>177</v>
      </c>
    </row>
    <row r="6" spans="1:9" x14ac:dyDescent="0.25">
      <c r="A6" s="218">
        <v>2021</v>
      </c>
      <c r="B6" s="1092">
        <v>5.5</v>
      </c>
      <c r="C6" s="1092">
        <v>21927</v>
      </c>
      <c r="D6" s="1093">
        <v>251</v>
      </c>
      <c r="E6" s="1092">
        <v>18560</v>
      </c>
      <c r="F6" s="1093">
        <v>178</v>
      </c>
    </row>
    <row r="7" spans="1:9" x14ac:dyDescent="0.25">
      <c r="A7" s="219">
        <v>2022</v>
      </c>
      <c r="B7" s="73">
        <v>4.0999999999999996</v>
      </c>
      <c r="C7" s="73">
        <v>22536</v>
      </c>
      <c r="D7" s="73">
        <v>252</v>
      </c>
      <c r="E7" s="73">
        <v>18876</v>
      </c>
      <c r="F7" s="73">
        <v>182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20692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10782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9910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40042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21383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18659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1.9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8708</v>
      </c>
      <c r="C5" s="458">
        <v>7325</v>
      </c>
      <c r="D5" s="458">
        <v>1383</v>
      </c>
      <c r="E5" s="457">
        <v>17328</v>
      </c>
      <c r="F5" s="458">
        <v>14999</v>
      </c>
      <c r="G5" s="458">
        <v>2329</v>
      </c>
      <c r="H5" s="457">
        <v>2</v>
      </c>
      <c r="I5" s="763">
        <v>1.7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15385</v>
      </c>
      <c r="C6" s="458">
        <v>11107</v>
      </c>
      <c r="D6" s="458">
        <v>4278</v>
      </c>
      <c r="E6" s="457">
        <v>27977</v>
      </c>
      <c r="F6" s="458">
        <v>20709</v>
      </c>
      <c r="G6" s="458">
        <v>7268</v>
      </c>
      <c r="H6" s="457">
        <v>1.9</v>
      </c>
      <c r="I6" s="763">
        <v>1.7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20692</v>
      </c>
      <c r="C7" s="612">
        <v>10782</v>
      </c>
      <c r="D7" s="612">
        <v>9910</v>
      </c>
      <c r="E7" s="601">
        <v>40042</v>
      </c>
      <c r="F7" s="612">
        <v>21383</v>
      </c>
      <c r="G7" s="612">
        <v>18659</v>
      </c>
      <c r="H7" s="947">
        <v>2</v>
      </c>
      <c r="I7" s="948">
        <v>1.9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8708</v>
      </c>
      <c r="C14" s="674">
        <f t="shared" ref="C14:D14" si="0">IF(ISBLANK(C5),"",C5)</f>
        <v>7325</v>
      </c>
      <c r="D14" s="669">
        <f t="shared" si="0"/>
        <v>1383</v>
      </c>
      <c r="F14" s="884">
        <f>A5</f>
        <v>2020</v>
      </c>
      <c r="G14" s="674">
        <f>IF(ISBLANK(E5),"",E5)</f>
        <v>17328</v>
      </c>
      <c r="H14" s="674">
        <f t="shared" ref="H14:I16" si="1">IF(ISBLANK(F5),"",F5)</f>
        <v>14999</v>
      </c>
      <c r="I14" s="669">
        <f t="shared" si="1"/>
        <v>2329</v>
      </c>
      <c r="J14" s="756"/>
      <c r="K14" s="884">
        <f>A5</f>
        <v>2020</v>
      </c>
      <c r="L14" s="674">
        <f>IF(ISBLANK(H5),"",H5)</f>
        <v>2</v>
      </c>
      <c r="M14" s="669">
        <f>IF(ISBLANK(I5),"",I5)</f>
        <v>1.7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15385</v>
      </c>
      <c r="C15" s="879">
        <f t="shared" si="3"/>
        <v>11107</v>
      </c>
      <c r="D15" s="886">
        <f t="shared" si="3"/>
        <v>4278</v>
      </c>
      <c r="F15" s="890">
        <f t="shared" ref="F15:F16" si="4">A6</f>
        <v>2021</v>
      </c>
      <c r="G15" s="853">
        <f t="shared" ref="G15:G16" si="5">IF(ISBLANK(E6),"",E6)</f>
        <v>27977</v>
      </c>
      <c r="H15" s="853">
        <f t="shared" si="1"/>
        <v>20709</v>
      </c>
      <c r="I15" s="670">
        <f t="shared" si="1"/>
        <v>7268</v>
      </c>
      <c r="J15" s="211"/>
      <c r="K15" s="890">
        <f t="shared" ref="K15:K16" si="6">A6</f>
        <v>2021</v>
      </c>
      <c r="L15" s="853">
        <f t="shared" ref="L15:M16" si="7">IF(ISBLANK(H6),"",H6)</f>
        <v>1.9</v>
      </c>
      <c r="M15" s="670">
        <f t="shared" si="7"/>
        <v>1.7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20692</v>
      </c>
      <c r="C16" s="888">
        <f t="shared" si="3"/>
        <v>10782</v>
      </c>
      <c r="D16" s="889">
        <f t="shared" si="3"/>
        <v>9910</v>
      </c>
      <c r="F16" s="891">
        <f t="shared" si="4"/>
        <v>2022</v>
      </c>
      <c r="G16" s="676">
        <f t="shared" si="5"/>
        <v>40042</v>
      </c>
      <c r="H16" s="676">
        <f t="shared" si="1"/>
        <v>21383</v>
      </c>
      <c r="I16" s="671">
        <f t="shared" si="1"/>
        <v>18659</v>
      </c>
      <c r="J16" s="211"/>
      <c r="K16" s="891">
        <f t="shared" si="6"/>
        <v>2022</v>
      </c>
      <c r="L16" s="676">
        <f t="shared" si="7"/>
        <v>2</v>
      </c>
      <c r="M16" s="671">
        <f t="shared" si="7"/>
        <v>1.9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8708</v>
      </c>
      <c r="C22" s="674">
        <f t="shared" ref="C22:D22" si="8">IF(ISBLANK(C5),"",C5)</f>
        <v>7325</v>
      </c>
      <c r="D22" s="669">
        <f t="shared" si="8"/>
        <v>1383</v>
      </c>
      <c r="F22" s="884">
        <f>A5</f>
        <v>2020</v>
      </c>
      <c r="G22" s="674">
        <f>IF(ISBLANK(E5),"",E5)</f>
        <v>17328</v>
      </c>
      <c r="H22" s="674">
        <f t="shared" ref="H22:I24" si="9">IF(ISBLANK(F5),"",F5)</f>
        <v>14999</v>
      </c>
      <c r="I22" s="669">
        <f t="shared" si="9"/>
        <v>2329</v>
      </c>
      <c r="J22" s="756"/>
      <c r="K22" s="884">
        <f>A5</f>
        <v>2020</v>
      </c>
      <c r="L22" s="674">
        <f>IF(ISBLANK(H5),"",H5)</f>
        <v>2</v>
      </c>
      <c r="M22" s="669">
        <f>IF(ISBLANK(I5),"",I5)</f>
        <v>1.7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15385</v>
      </c>
      <c r="C23" s="853">
        <f t="shared" si="11"/>
        <v>11107</v>
      </c>
      <c r="D23" s="670">
        <f t="shared" si="11"/>
        <v>4278</v>
      </c>
      <c r="F23" s="890">
        <f t="shared" ref="F23:F24" si="12">A6</f>
        <v>2021</v>
      </c>
      <c r="G23" s="853">
        <f t="shared" ref="G23:G24" si="13">IF(ISBLANK(E6),"",E6)</f>
        <v>27977</v>
      </c>
      <c r="H23" s="853">
        <f t="shared" si="9"/>
        <v>20709</v>
      </c>
      <c r="I23" s="670">
        <f t="shared" si="9"/>
        <v>7268</v>
      </c>
      <c r="J23" s="211"/>
      <c r="K23" s="890">
        <f t="shared" ref="K23:K24" si="14">A6</f>
        <v>2021</v>
      </c>
      <c r="L23" s="853">
        <f t="shared" ref="L23:M24" si="15">IF(ISBLANK(H6),"",H6)</f>
        <v>1.9</v>
      </c>
      <c r="M23" s="670">
        <f t="shared" si="15"/>
        <v>1.7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20692</v>
      </c>
      <c r="C24" s="676">
        <f t="shared" si="11"/>
        <v>10782</v>
      </c>
      <c r="D24" s="671">
        <f t="shared" si="11"/>
        <v>9910</v>
      </c>
      <c r="F24" s="891">
        <f t="shared" si="12"/>
        <v>2022</v>
      </c>
      <c r="G24" s="676">
        <f t="shared" si="13"/>
        <v>40042</v>
      </c>
      <c r="H24" s="676">
        <f t="shared" si="9"/>
        <v>21383</v>
      </c>
      <c r="I24" s="671">
        <f t="shared" si="9"/>
        <v>18659</v>
      </c>
      <c r="J24" s="211"/>
      <c r="K24" s="891">
        <f t="shared" si="14"/>
        <v>2022</v>
      </c>
      <c r="L24" s="676">
        <f t="shared" si="15"/>
        <v>2</v>
      </c>
      <c r="M24" s="671">
        <f t="shared" si="15"/>
        <v>1.9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635</v>
      </c>
      <c r="C3" s="71">
        <v>42</v>
      </c>
      <c r="D3" s="71">
        <v>9</v>
      </c>
      <c r="F3" s="105" t="s">
        <v>537</v>
      </c>
      <c r="G3" s="97">
        <f>IF(ISBLANK(B3),"",B3)</f>
        <v>635</v>
      </c>
      <c r="H3" s="97">
        <f>IF(ISBLANK(B4),"",B4)</f>
        <v>899</v>
      </c>
      <c r="I3" s="97">
        <f>IF(ISBLANK(B5),"",B5)</f>
        <v>897</v>
      </c>
      <c r="J3" s="365"/>
    </row>
    <row r="4" spans="1:12" x14ac:dyDescent="0.25">
      <c r="A4" s="286">
        <v>2021</v>
      </c>
      <c r="B4" s="214">
        <v>899</v>
      </c>
      <c r="C4" s="214">
        <v>106</v>
      </c>
      <c r="D4" s="214">
        <v>12.1</v>
      </c>
      <c r="F4" s="130" t="s">
        <v>538</v>
      </c>
      <c r="G4" s="98">
        <f>IF(ISBLANK(C3),"",C3)</f>
        <v>42</v>
      </c>
      <c r="H4" s="98">
        <f>IF(ISBLANK(C4),"",C4)</f>
        <v>106</v>
      </c>
      <c r="I4" s="98">
        <f>IF(ISBLANK(C5),"",C5)</f>
        <v>134</v>
      </c>
      <c r="J4" s="365"/>
    </row>
    <row r="5" spans="1:12" x14ac:dyDescent="0.25">
      <c r="A5" s="218">
        <v>2022</v>
      </c>
      <c r="B5" s="168">
        <v>897</v>
      </c>
      <c r="C5" s="168">
        <v>134</v>
      </c>
      <c r="D5" s="168">
        <v>10.3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635</v>
      </c>
      <c r="H8" s="97">
        <f>IF(ISBLANK(B4),"",B4)</f>
        <v>899</v>
      </c>
      <c r="I8" s="97">
        <f>IF(ISBLANK(B5),"",B5)</f>
        <v>897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42</v>
      </c>
      <c r="H9" s="98">
        <f>IF(ISBLANK(C4),"",C4)</f>
        <v>106</v>
      </c>
      <c r="I9" s="98">
        <f>IF(ISBLANK(C5),"",C5)</f>
        <v>134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9</v>
      </c>
      <c r="H13" s="132">
        <f>IF(ISBLANK(D4),"",D4)</f>
        <v>12.1</v>
      </c>
      <c r="I13" s="132">
        <f>IF(ISBLANK(D5),"",D5)</f>
        <v>10.3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3778</v>
      </c>
      <c r="C4" s="110">
        <v>4219</v>
      </c>
      <c r="E4" s="29" t="s">
        <v>540</v>
      </c>
      <c r="F4" s="163">
        <f>B4/($B$22+$C$22)*100</f>
        <v>3.541996756138492</v>
      </c>
      <c r="G4" s="163">
        <f>C4/($B$22+$C$22)*100</f>
        <v>3.955448468541106</v>
      </c>
      <c r="J4" s="29" t="s">
        <v>540</v>
      </c>
      <c r="K4" s="163">
        <f>G4</f>
        <v>3.955448468541106</v>
      </c>
    </row>
    <row r="5" spans="1:11" x14ac:dyDescent="0.25">
      <c r="A5" s="202" t="s">
        <v>541</v>
      </c>
      <c r="B5" s="212">
        <v>3565</v>
      </c>
      <c r="C5" s="160">
        <v>3766</v>
      </c>
      <c r="E5" s="29" t="s">
        <v>541</v>
      </c>
      <c r="F5" s="163">
        <f t="shared" ref="F5:G21" si="0">B5/($B$22+$C$22)*100</f>
        <v>3.3423023916447128</v>
      </c>
      <c r="G5" s="163">
        <f t="shared" si="0"/>
        <v>3.5307463694064483</v>
      </c>
      <c r="J5" s="29" t="s">
        <v>541</v>
      </c>
      <c r="K5" s="163">
        <f t="shared" ref="K5:K21" si="1">G5</f>
        <v>3.5307463694064483</v>
      </c>
    </row>
    <row r="6" spans="1:11" x14ac:dyDescent="0.25">
      <c r="A6" s="202" t="s">
        <v>542</v>
      </c>
      <c r="B6" s="212">
        <v>3561</v>
      </c>
      <c r="C6" s="160">
        <v>3874</v>
      </c>
      <c r="E6" s="29" t="s">
        <v>542</v>
      </c>
      <c r="F6" s="163">
        <f t="shared" si="0"/>
        <v>3.3385522627340314</v>
      </c>
      <c r="G6" s="163">
        <f t="shared" si="0"/>
        <v>3.6319998499948438</v>
      </c>
      <c r="J6" s="29" t="s">
        <v>542</v>
      </c>
      <c r="K6" s="163">
        <f t="shared" si="1"/>
        <v>3.6319998499948438</v>
      </c>
    </row>
    <row r="7" spans="1:11" x14ac:dyDescent="0.25">
      <c r="A7" s="202" t="s">
        <v>543</v>
      </c>
      <c r="B7" s="212">
        <v>4012</v>
      </c>
      <c r="C7" s="160">
        <v>4208</v>
      </c>
      <c r="E7" s="29" t="s">
        <v>543</v>
      </c>
      <c r="F7" s="163">
        <f t="shared" si="0"/>
        <v>3.7613792974133489</v>
      </c>
      <c r="G7" s="163">
        <f t="shared" si="0"/>
        <v>3.9451356140367322</v>
      </c>
      <c r="J7" s="29" t="s">
        <v>543</v>
      </c>
      <c r="K7" s="163">
        <f t="shared" si="1"/>
        <v>3.9451356140367322</v>
      </c>
    </row>
    <row r="8" spans="1:11" x14ac:dyDescent="0.25">
      <c r="A8" s="202" t="s">
        <v>544</v>
      </c>
      <c r="B8" s="212">
        <v>3709</v>
      </c>
      <c r="C8" s="160">
        <v>3775</v>
      </c>
      <c r="E8" s="29" t="s">
        <v>544</v>
      </c>
      <c r="F8" s="163">
        <f t="shared" si="0"/>
        <v>3.4773070324292394</v>
      </c>
      <c r="G8" s="163">
        <f t="shared" si="0"/>
        <v>3.5391841594554814</v>
      </c>
      <c r="J8" s="29" t="s">
        <v>544</v>
      </c>
      <c r="K8" s="163">
        <f t="shared" si="1"/>
        <v>3.5391841594554814</v>
      </c>
    </row>
    <row r="9" spans="1:11" x14ac:dyDescent="0.25">
      <c r="A9" s="202" t="s">
        <v>545</v>
      </c>
      <c r="B9" s="212">
        <v>3674</v>
      </c>
      <c r="C9" s="160">
        <v>3705</v>
      </c>
      <c r="E9" s="29" t="s">
        <v>545</v>
      </c>
      <c r="F9" s="163">
        <f t="shared" si="0"/>
        <v>3.4444934044607787</v>
      </c>
      <c r="G9" s="163">
        <f t="shared" si="0"/>
        <v>3.4735569035185585</v>
      </c>
      <c r="J9" s="29" t="s">
        <v>545</v>
      </c>
      <c r="K9" s="163">
        <f t="shared" si="1"/>
        <v>3.4735569035185585</v>
      </c>
    </row>
    <row r="10" spans="1:11" x14ac:dyDescent="0.25">
      <c r="A10" s="202" t="s">
        <v>546</v>
      </c>
      <c r="B10" s="212">
        <v>3709</v>
      </c>
      <c r="C10" s="160">
        <v>3781</v>
      </c>
      <c r="E10" s="29" t="s">
        <v>546</v>
      </c>
      <c r="F10" s="163">
        <f t="shared" si="0"/>
        <v>3.4773070324292394</v>
      </c>
      <c r="G10" s="163">
        <f t="shared" si="0"/>
        <v>3.5448093528215034</v>
      </c>
      <c r="J10" s="29" t="s">
        <v>546</v>
      </c>
      <c r="K10" s="163">
        <f t="shared" si="1"/>
        <v>3.5448093528215034</v>
      </c>
    </row>
    <row r="11" spans="1:11" x14ac:dyDescent="0.25">
      <c r="A11" s="202" t="s">
        <v>547</v>
      </c>
      <c r="B11" s="212">
        <v>3661</v>
      </c>
      <c r="C11" s="160">
        <v>3755</v>
      </c>
      <c r="E11" s="29" t="s">
        <v>547</v>
      </c>
      <c r="F11" s="163">
        <f t="shared" si="0"/>
        <v>3.4323054855010646</v>
      </c>
      <c r="G11" s="163">
        <f t="shared" si="0"/>
        <v>3.5204335149020749</v>
      </c>
      <c r="J11" s="29" t="s">
        <v>547</v>
      </c>
      <c r="K11" s="163">
        <f t="shared" si="1"/>
        <v>3.5204335149020749</v>
      </c>
    </row>
    <row r="12" spans="1:11" x14ac:dyDescent="0.25">
      <c r="A12" s="202" t="s">
        <v>548</v>
      </c>
      <c r="B12" s="212">
        <v>3560</v>
      </c>
      <c r="C12" s="160">
        <v>3514</v>
      </c>
      <c r="E12" s="29" t="s">
        <v>548</v>
      </c>
      <c r="F12" s="163">
        <f t="shared" si="0"/>
        <v>3.3376147305063606</v>
      </c>
      <c r="G12" s="163">
        <f t="shared" si="0"/>
        <v>3.294488248033526</v>
      </c>
      <c r="J12" s="29" t="s">
        <v>548</v>
      </c>
      <c r="K12" s="163">
        <f t="shared" si="1"/>
        <v>3.294488248033526</v>
      </c>
    </row>
    <row r="13" spans="1:11" x14ac:dyDescent="0.25">
      <c r="A13" s="202" t="s">
        <v>549</v>
      </c>
      <c r="B13" s="212">
        <v>3601</v>
      </c>
      <c r="C13" s="160">
        <v>3428</v>
      </c>
      <c r="E13" s="29" t="s">
        <v>549</v>
      </c>
      <c r="F13" s="163">
        <f t="shared" si="0"/>
        <v>3.3760535518408443</v>
      </c>
      <c r="G13" s="163">
        <f t="shared" si="0"/>
        <v>3.2138604764538781</v>
      </c>
      <c r="J13" s="29" t="s">
        <v>549</v>
      </c>
      <c r="K13" s="163">
        <f t="shared" si="1"/>
        <v>3.2138604764538781</v>
      </c>
    </row>
    <row r="14" spans="1:11" x14ac:dyDescent="0.25">
      <c r="A14" s="202" t="s">
        <v>550</v>
      </c>
      <c r="B14" s="212">
        <v>3394</v>
      </c>
      <c r="C14" s="160">
        <v>3159</v>
      </c>
      <c r="E14" s="29" t="s">
        <v>550</v>
      </c>
      <c r="F14" s="163">
        <f t="shared" si="0"/>
        <v>3.1819843807130868</v>
      </c>
      <c r="G14" s="163">
        <f t="shared" si="0"/>
        <v>2.9616643072105604</v>
      </c>
      <c r="J14" s="29" t="s">
        <v>550</v>
      </c>
      <c r="K14" s="163">
        <f t="shared" si="1"/>
        <v>2.9616643072105604</v>
      </c>
    </row>
    <row r="15" spans="1:11" x14ac:dyDescent="0.25">
      <c r="A15" s="202" t="s">
        <v>551</v>
      </c>
      <c r="B15" s="212">
        <v>3273</v>
      </c>
      <c r="C15" s="160">
        <v>3056</v>
      </c>
      <c r="E15" s="29" t="s">
        <v>551</v>
      </c>
      <c r="F15" s="163">
        <f t="shared" si="0"/>
        <v>3.0685429811649776</v>
      </c>
      <c r="G15" s="163">
        <f t="shared" si="0"/>
        <v>2.8650984877605166</v>
      </c>
      <c r="J15" s="29" t="s">
        <v>551</v>
      </c>
      <c r="K15" s="163">
        <f t="shared" si="1"/>
        <v>2.8650984877605166</v>
      </c>
    </row>
    <row r="16" spans="1:11" x14ac:dyDescent="0.25">
      <c r="A16" s="202" t="s">
        <v>552</v>
      </c>
      <c r="B16" s="212">
        <v>3092</v>
      </c>
      <c r="C16" s="160">
        <v>2910</v>
      </c>
      <c r="E16" s="29" t="s">
        <v>552</v>
      </c>
      <c r="F16" s="163">
        <f t="shared" si="0"/>
        <v>2.8988496479566486</v>
      </c>
      <c r="G16" s="163">
        <f t="shared" si="0"/>
        <v>2.7282187825206492</v>
      </c>
      <c r="J16" s="29" t="s">
        <v>552</v>
      </c>
      <c r="K16" s="163">
        <f t="shared" si="1"/>
        <v>2.7282187825206492</v>
      </c>
    </row>
    <row r="17" spans="1:11" x14ac:dyDescent="0.25">
      <c r="A17" s="202" t="s">
        <v>553</v>
      </c>
      <c r="B17" s="212">
        <v>2732</v>
      </c>
      <c r="C17" s="160">
        <v>2492</v>
      </c>
      <c r="E17" s="29" t="s">
        <v>553</v>
      </c>
      <c r="F17" s="163">
        <f t="shared" si="0"/>
        <v>2.5613380459953308</v>
      </c>
      <c r="G17" s="163">
        <f t="shared" si="0"/>
        <v>2.3363303113544527</v>
      </c>
      <c r="J17" s="29" t="s">
        <v>553</v>
      </c>
      <c r="K17" s="163">
        <f t="shared" si="1"/>
        <v>2.3363303113544527</v>
      </c>
    </row>
    <row r="18" spans="1:11" x14ac:dyDescent="0.25">
      <c r="A18" s="202" t="s">
        <v>554</v>
      </c>
      <c r="B18" s="212">
        <v>1879</v>
      </c>
      <c r="C18" s="160">
        <v>1765</v>
      </c>
      <c r="E18" s="29" t="s">
        <v>554</v>
      </c>
      <c r="F18" s="163">
        <f t="shared" si="0"/>
        <v>1.7616230557925427</v>
      </c>
      <c r="G18" s="163">
        <f t="shared" si="0"/>
        <v>1.6547443818381258</v>
      </c>
      <c r="J18" s="29" t="s">
        <v>554</v>
      </c>
      <c r="K18" s="163">
        <f t="shared" si="1"/>
        <v>1.6547443818381258</v>
      </c>
    </row>
    <row r="19" spans="1:11" x14ac:dyDescent="0.25">
      <c r="A19" s="202" t="s">
        <v>555</v>
      </c>
      <c r="B19" s="212">
        <v>1182</v>
      </c>
      <c r="C19" s="160">
        <v>948</v>
      </c>
      <c r="E19" s="29" t="s">
        <v>555</v>
      </c>
      <c r="F19" s="163">
        <f t="shared" si="0"/>
        <v>1.1081630931063255</v>
      </c>
      <c r="G19" s="163">
        <f t="shared" si="0"/>
        <v>0.8887805518314692</v>
      </c>
      <c r="J19" s="29" t="s">
        <v>555</v>
      </c>
      <c r="K19" s="163">
        <f t="shared" si="1"/>
        <v>0.8887805518314692</v>
      </c>
    </row>
    <row r="20" spans="1:11" x14ac:dyDescent="0.25">
      <c r="A20" s="202" t="s">
        <v>556</v>
      </c>
      <c r="B20" s="212">
        <v>688</v>
      </c>
      <c r="C20" s="160">
        <v>568</v>
      </c>
      <c r="E20" s="29" t="s">
        <v>556</v>
      </c>
      <c r="F20" s="163">
        <f t="shared" si="0"/>
        <v>0.64502217263718431</v>
      </c>
      <c r="G20" s="163">
        <f t="shared" si="0"/>
        <v>0.53251830531674527</v>
      </c>
      <c r="J20" s="29" t="s">
        <v>556</v>
      </c>
      <c r="K20" s="163">
        <f t="shared" si="1"/>
        <v>0.53251830531674527</v>
      </c>
    </row>
    <row r="21" spans="1:11" x14ac:dyDescent="0.25">
      <c r="A21" s="203" t="s">
        <v>557</v>
      </c>
      <c r="B21" s="72">
        <v>388</v>
      </c>
      <c r="C21" s="111">
        <v>282</v>
      </c>
      <c r="E21" s="31" t="s">
        <v>557</v>
      </c>
      <c r="F21" s="163">
        <f t="shared" si="0"/>
        <v>0.36376250433608653</v>
      </c>
      <c r="G21" s="163">
        <f t="shared" si="0"/>
        <v>0.26438408820303194</v>
      </c>
      <c r="J21" s="31" t="s">
        <v>557</v>
      </c>
      <c r="K21" s="210">
        <f t="shared" si="1"/>
        <v>0.26438408820303194</v>
      </c>
    </row>
    <row r="22" spans="1:11" x14ac:dyDescent="0.25">
      <c r="A22" s="309" t="s">
        <v>16</v>
      </c>
      <c r="B22" s="121">
        <f>SUM(B4:B21)</f>
        <v>53458</v>
      </c>
      <c r="C22" s="124">
        <f>SUM(C4:C21)</f>
        <v>53205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1192</v>
      </c>
      <c r="C3" s="110">
        <v>865</v>
      </c>
      <c r="E3" s="297" t="s">
        <v>709</v>
      </c>
      <c r="F3" s="71">
        <v>31.71</v>
      </c>
      <c r="G3" s="71">
        <v>36.6</v>
      </c>
      <c r="K3" s="122" t="s">
        <v>16</v>
      </c>
      <c r="L3" s="71">
        <v>4.17</v>
      </c>
      <c r="M3" s="71">
        <v>3.36</v>
      </c>
    </row>
    <row r="4" spans="1:16" x14ac:dyDescent="0.25">
      <c r="A4" s="202" t="s">
        <v>704</v>
      </c>
      <c r="B4" s="212">
        <v>2209</v>
      </c>
      <c r="C4" s="160">
        <v>1404</v>
      </c>
      <c r="E4" s="298" t="s">
        <v>710</v>
      </c>
      <c r="F4" s="214">
        <v>37.39</v>
      </c>
      <c r="G4" s="214">
        <v>34.53</v>
      </c>
      <c r="K4" s="215" t="s">
        <v>212</v>
      </c>
      <c r="L4" s="214">
        <v>4.2</v>
      </c>
      <c r="M4" s="214">
        <v>3.3</v>
      </c>
      <c r="N4" s="211"/>
    </row>
    <row r="5" spans="1:16" x14ac:dyDescent="0.25">
      <c r="A5" s="202" t="s">
        <v>705</v>
      </c>
      <c r="B5" s="212">
        <v>2219</v>
      </c>
      <c r="C5" s="160">
        <v>1101</v>
      </c>
      <c r="E5" s="298" t="s">
        <v>711</v>
      </c>
      <c r="F5" s="214">
        <v>23.46</v>
      </c>
      <c r="G5" s="214">
        <v>21.05</v>
      </c>
      <c r="K5" s="123" t="s">
        <v>213</v>
      </c>
      <c r="L5" s="73">
        <v>4.09</v>
      </c>
      <c r="M5" s="73">
        <v>3.48</v>
      </c>
      <c r="N5" s="211"/>
    </row>
    <row r="6" spans="1:16" x14ac:dyDescent="0.25">
      <c r="A6" s="202" t="s">
        <v>706</v>
      </c>
      <c r="B6" s="212">
        <v>3613</v>
      </c>
      <c r="C6" s="160">
        <v>1547</v>
      </c>
      <c r="E6" s="298" t="s">
        <v>712</v>
      </c>
      <c r="F6" s="214">
        <v>6.04</v>
      </c>
      <c r="G6" s="214">
        <v>6.27</v>
      </c>
      <c r="K6" s="226"/>
      <c r="L6" s="164"/>
      <c r="M6" s="211"/>
    </row>
    <row r="7" spans="1:16" x14ac:dyDescent="0.25">
      <c r="A7" s="202" t="s">
        <v>707</v>
      </c>
      <c r="B7" s="212">
        <v>3089</v>
      </c>
      <c r="C7" s="160">
        <v>1447</v>
      </c>
      <c r="E7" s="299" t="s">
        <v>713</v>
      </c>
      <c r="F7" s="73">
        <v>1.39</v>
      </c>
      <c r="G7" s="73">
        <v>1.54</v>
      </c>
      <c r="K7" s="227"/>
      <c r="L7" s="211"/>
      <c r="M7" s="211"/>
    </row>
    <row r="8" spans="1:16" x14ac:dyDescent="0.25">
      <c r="A8" s="203" t="s">
        <v>708</v>
      </c>
      <c r="B8" s="72">
        <v>3499</v>
      </c>
      <c r="C8" s="111">
        <v>1905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10.460757044382634</v>
      </c>
      <c r="C13" s="301">
        <f>B3/SUM(B3:B8)*100</f>
        <v>7.5342898678970984</v>
      </c>
      <c r="E13" s="217" t="s">
        <v>836</v>
      </c>
      <c r="F13" s="289">
        <f>IF(ISBLANK(F3),"",F3)</f>
        <v>31.71</v>
      </c>
      <c r="G13" s="289">
        <f>IF(ISBLANK(G3),"",G3)</f>
        <v>36.6</v>
      </c>
    </row>
    <row r="14" spans="1:16" x14ac:dyDescent="0.25">
      <c r="A14" s="220" t="s">
        <v>825</v>
      </c>
      <c r="B14" s="305">
        <f>C4/SUM(C3:C8)*100</f>
        <v>16.979078485911234</v>
      </c>
      <c r="C14" s="302">
        <f>B4/SUM(B3:B8)*100</f>
        <v>13.962454964920044</v>
      </c>
      <c r="E14" s="286" t="s">
        <v>837</v>
      </c>
      <c r="F14" s="290">
        <f t="shared" ref="F14:G17" si="0">IF(ISBLANK(F4),"",F4)</f>
        <v>37.39</v>
      </c>
      <c r="G14" s="290">
        <f t="shared" si="0"/>
        <v>34.53</v>
      </c>
    </row>
    <row r="15" spans="1:16" x14ac:dyDescent="0.25">
      <c r="A15" s="220" t="s">
        <v>826</v>
      </c>
      <c r="B15" s="305">
        <f>C5/SUM(C3:C8)*100</f>
        <v>13.314790180191075</v>
      </c>
      <c r="C15" s="302">
        <f>B5/SUM(B3:B8)*100</f>
        <v>14.02566209468428</v>
      </c>
      <c r="E15" s="286" t="s">
        <v>838</v>
      </c>
      <c r="F15" s="290">
        <f t="shared" si="0"/>
        <v>23.46</v>
      </c>
      <c r="G15" s="290">
        <f t="shared" si="0"/>
        <v>21.05</v>
      </c>
    </row>
    <row r="16" spans="1:16" x14ac:dyDescent="0.25">
      <c r="A16" s="220" t="s">
        <v>827</v>
      </c>
      <c r="B16" s="305">
        <f>C6/SUM(C3:C8)*100</f>
        <v>18.70842907243923</v>
      </c>
      <c r="C16" s="302">
        <f>B6/SUM(B3:B8)*100</f>
        <v>22.836735983818976</v>
      </c>
      <c r="E16" s="286" t="s">
        <v>839</v>
      </c>
      <c r="F16" s="290">
        <f t="shared" si="0"/>
        <v>6.04</v>
      </c>
      <c r="G16" s="290">
        <f t="shared" si="0"/>
        <v>6.27</v>
      </c>
    </row>
    <row r="17" spans="1:18" x14ac:dyDescent="0.25">
      <c r="A17" s="220" t="s">
        <v>828</v>
      </c>
      <c r="B17" s="305">
        <f>C7/SUM(C3:C8)*100</f>
        <v>17.499092997944128</v>
      </c>
      <c r="C17" s="302">
        <f>B7/SUM(B3:B8)*100</f>
        <v>19.524682384172934</v>
      </c>
      <c r="E17" s="219" t="s">
        <v>840</v>
      </c>
      <c r="F17" s="291">
        <f t="shared" si="0"/>
        <v>1.39</v>
      </c>
      <c r="G17" s="291">
        <f t="shared" si="0"/>
        <v>1.54</v>
      </c>
    </row>
    <row r="18" spans="1:18" x14ac:dyDescent="0.25">
      <c r="A18" s="221" t="s">
        <v>829</v>
      </c>
      <c r="B18" s="306">
        <f>C8/SUM(C3:C8)*100</f>
        <v>23.037852219131697</v>
      </c>
      <c r="C18" s="303">
        <f>B8/SUM(B3:B8)*100</f>
        <v>22.116174704506669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10.460757044382634</v>
      </c>
      <c r="C22" s="301">
        <f>C13</f>
        <v>7.5342898678970984</v>
      </c>
    </row>
    <row r="23" spans="1:18" x14ac:dyDescent="0.25">
      <c r="A23" s="220" t="s">
        <v>831</v>
      </c>
      <c r="B23" s="305">
        <f t="shared" ref="B23:C27" si="1">B14</f>
        <v>16.979078485911234</v>
      </c>
      <c r="C23" s="302">
        <f t="shared" si="1"/>
        <v>13.962454964920044</v>
      </c>
    </row>
    <row r="24" spans="1:18" x14ac:dyDescent="0.25">
      <c r="A24" s="307" t="s">
        <v>832</v>
      </c>
      <c r="B24" s="305">
        <f t="shared" si="1"/>
        <v>13.314790180191075</v>
      </c>
      <c r="C24" s="302">
        <f t="shared" si="1"/>
        <v>14.02566209468428</v>
      </c>
    </row>
    <row r="25" spans="1:18" x14ac:dyDescent="0.25">
      <c r="A25" s="220" t="s">
        <v>833</v>
      </c>
      <c r="B25" s="305">
        <f t="shared" si="1"/>
        <v>18.70842907243923</v>
      </c>
      <c r="C25" s="302">
        <f t="shared" si="1"/>
        <v>22.836735983818976</v>
      </c>
    </row>
    <row r="26" spans="1:18" x14ac:dyDescent="0.25">
      <c r="A26" s="220" t="s">
        <v>834</v>
      </c>
      <c r="B26" s="305">
        <f t="shared" si="1"/>
        <v>17.499092997944128</v>
      </c>
      <c r="C26" s="302">
        <f t="shared" si="1"/>
        <v>19.524682384172934</v>
      </c>
    </row>
    <row r="27" spans="1:18" x14ac:dyDescent="0.25">
      <c r="A27" s="308" t="s">
        <v>835</v>
      </c>
      <c r="B27" s="306">
        <f t="shared" si="1"/>
        <v>23.037852219131697</v>
      </c>
      <c r="C27" s="303">
        <f t="shared" si="1"/>
        <v>22.116174704506669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4106</v>
      </c>
      <c r="C34" s="110">
        <v>1793</v>
      </c>
      <c r="E34" s="297" t="s">
        <v>709</v>
      </c>
      <c r="F34" s="71">
        <v>36.6</v>
      </c>
      <c r="G34" s="211"/>
      <c r="K34" s="122" t="s">
        <v>16</v>
      </c>
      <c r="L34" s="71">
        <v>3.36</v>
      </c>
      <c r="M34" s="211"/>
    </row>
    <row r="35" spans="1:16" x14ac:dyDescent="0.25">
      <c r="A35" s="202" t="s">
        <v>704</v>
      </c>
      <c r="B35" s="212">
        <v>4519</v>
      </c>
      <c r="C35" s="160">
        <v>2069</v>
      </c>
      <c r="E35" s="298" t="s">
        <v>710</v>
      </c>
      <c r="F35" s="214">
        <v>34.53</v>
      </c>
      <c r="G35" s="211"/>
      <c r="K35" s="215" t="s">
        <v>212</v>
      </c>
      <c r="L35" s="214">
        <v>3.3</v>
      </c>
      <c r="M35" s="211"/>
      <c r="N35" s="29" t="s">
        <v>876</v>
      </c>
    </row>
    <row r="36" spans="1:16" x14ac:dyDescent="0.25">
      <c r="A36" s="202" t="s">
        <v>705</v>
      </c>
      <c r="B36" s="212">
        <v>3706</v>
      </c>
      <c r="C36" s="160">
        <v>1543</v>
      </c>
      <c r="E36" s="298" t="s">
        <v>711</v>
      </c>
      <c r="F36" s="214">
        <v>21.05</v>
      </c>
      <c r="G36" s="211"/>
      <c r="K36" s="123" t="s">
        <v>213</v>
      </c>
      <c r="L36" s="73">
        <v>3.48</v>
      </c>
      <c r="M36" s="211"/>
      <c r="N36" s="288">
        <v>2022</v>
      </c>
    </row>
    <row r="37" spans="1:16" x14ac:dyDescent="0.25">
      <c r="A37" s="202" t="s">
        <v>706</v>
      </c>
      <c r="B37" s="212">
        <v>3838</v>
      </c>
      <c r="C37" s="160">
        <v>1703</v>
      </c>
      <c r="E37" s="298" t="s">
        <v>712</v>
      </c>
      <c r="F37" s="214">
        <v>6.27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2849</v>
      </c>
      <c r="C38" s="160">
        <v>1482</v>
      </c>
      <c r="E38" s="299" t="s">
        <v>713</v>
      </c>
      <c r="F38" s="73">
        <v>1.54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2570</v>
      </c>
      <c r="C39" s="111">
        <v>1545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17.691169215589543</v>
      </c>
      <c r="C44" s="301">
        <f>B34/SUM(B34:B39)*100</f>
        <v>19.01982582916435</v>
      </c>
      <c r="E44" s="217" t="s">
        <v>836</v>
      </c>
      <c r="F44" s="289">
        <f>IF(ISBLANK(F34),"",F34)</f>
        <v>36.6</v>
      </c>
    </row>
    <row r="45" spans="1:16" x14ac:dyDescent="0.25">
      <c r="A45" s="220" t="s">
        <v>825</v>
      </c>
      <c r="B45" s="305">
        <f>C35/SUM(C34:C39)*100</f>
        <v>20.414405525407005</v>
      </c>
      <c r="C45" s="302">
        <f>B35/SUM(B34:B39)*100</f>
        <v>20.932925699462665</v>
      </c>
      <c r="E45" s="286" t="s">
        <v>837</v>
      </c>
      <c r="F45" s="290">
        <f t="shared" ref="F45:F48" si="2">IF(ISBLANK(F35),"",F35)</f>
        <v>34.53</v>
      </c>
    </row>
    <row r="46" spans="1:16" x14ac:dyDescent="0.25">
      <c r="A46" s="220" t="s">
        <v>826</v>
      </c>
      <c r="B46" s="305">
        <f>C36/SUM(C34:C39)*100</f>
        <v>15.22446965959546</v>
      </c>
      <c r="C46" s="302">
        <f>B36/SUM(B34:B39)*100</f>
        <v>17.166944598851213</v>
      </c>
      <c r="E46" s="286" t="s">
        <v>838</v>
      </c>
      <c r="F46" s="290">
        <f t="shared" si="2"/>
        <v>21.05</v>
      </c>
    </row>
    <row r="47" spans="1:16" x14ac:dyDescent="0.25">
      <c r="A47" s="220" t="s">
        <v>827</v>
      </c>
      <c r="B47" s="305">
        <f>C37/SUM(C34:C39)*100</f>
        <v>16.803157375431674</v>
      </c>
      <c r="C47" s="302">
        <f>B37/SUM(B34:B39)*100</f>
        <v>17.77839540485455</v>
      </c>
      <c r="E47" s="286" t="s">
        <v>839</v>
      </c>
      <c r="F47" s="290">
        <f t="shared" si="2"/>
        <v>6.27</v>
      </c>
    </row>
    <row r="48" spans="1:16" x14ac:dyDescent="0.25">
      <c r="A48" s="220" t="s">
        <v>828</v>
      </c>
      <c r="B48" s="305">
        <f>C38/SUM(C34:C39)*100</f>
        <v>14.622594967932907</v>
      </c>
      <c r="C48" s="302">
        <f>B38/SUM(B34:B39)*100</f>
        <v>13.197146562905319</v>
      </c>
      <c r="E48" s="219" t="s">
        <v>840</v>
      </c>
      <c r="F48" s="291">
        <f t="shared" si="2"/>
        <v>1.54</v>
      </c>
    </row>
    <row r="49" spans="1:3" x14ac:dyDescent="0.25">
      <c r="A49" s="221" t="s">
        <v>829</v>
      </c>
      <c r="B49" s="306">
        <f>C39/SUM(C34:C39)*100</f>
        <v>15.244203256043415</v>
      </c>
      <c r="C49" s="303">
        <f>B39/SUM(B34:B39)*100</f>
        <v>11.904761904761903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17.691169215589543</v>
      </c>
      <c r="C53" s="301">
        <f>C44</f>
        <v>19.01982582916435</v>
      </c>
    </row>
    <row r="54" spans="1:3" x14ac:dyDescent="0.25">
      <c r="A54" s="220" t="s">
        <v>831</v>
      </c>
      <c r="B54" s="305">
        <f t="shared" ref="B54:C54" si="3">B45</f>
        <v>20.414405525407005</v>
      </c>
      <c r="C54" s="302">
        <f t="shared" si="3"/>
        <v>20.932925699462665</v>
      </c>
    </row>
    <row r="55" spans="1:3" x14ac:dyDescent="0.25">
      <c r="A55" s="307" t="s">
        <v>832</v>
      </c>
      <c r="B55" s="305">
        <f t="shared" ref="B55:C55" si="4">B46</f>
        <v>15.22446965959546</v>
      </c>
      <c r="C55" s="302">
        <f t="shared" si="4"/>
        <v>17.166944598851213</v>
      </c>
    </row>
    <row r="56" spans="1:3" x14ac:dyDescent="0.25">
      <c r="A56" s="220" t="s">
        <v>833</v>
      </c>
      <c r="B56" s="305">
        <f t="shared" ref="B56:C56" si="5">B47</f>
        <v>16.803157375431674</v>
      </c>
      <c r="C56" s="302">
        <f t="shared" si="5"/>
        <v>17.77839540485455</v>
      </c>
    </row>
    <row r="57" spans="1:3" x14ac:dyDescent="0.25">
      <c r="A57" s="220" t="s">
        <v>834</v>
      </c>
      <c r="B57" s="305">
        <f t="shared" ref="B57:C57" si="6">B48</f>
        <v>14.622594967932907</v>
      </c>
      <c r="C57" s="302">
        <f t="shared" si="6"/>
        <v>13.197146562905319</v>
      </c>
    </row>
    <row r="58" spans="1:3" x14ac:dyDescent="0.25">
      <c r="A58" s="308" t="s">
        <v>835</v>
      </c>
      <c r="B58" s="306">
        <f t="shared" ref="B58:C58" si="7">B49</f>
        <v>15.244203256043415</v>
      </c>
      <c r="C58" s="303">
        <f t="shared" si="7"/>
        <v>11.904761904761903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2024-04-25T06:17:06Z</dcterms:modified>
</cp:coreProperties>
</file>